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aton\95 BEORG\arbaless67\"/>
    </mc:Choice>
  </mc:AlternateContent>
  <xr:revisionPtr revIDLastSave="0" documentId="13_ncr:1_{9BDF64A9-ADEC-4A67-9176-2639F9F9E3AF}" xr6:coauthVersionLast="38" xr6:coauthVersionMax="38" xr10:uidLastSave="{00000000-0000-0000-0000-000000000000}"/>
  <bookViews>
    <workbookView xWindow="0" yWindow="0" windowWidth="20496" windowHeight="7548" xr2:uid="{96D423E5-36C4-4710-9AA2-3359AF08F6F9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5" i="1" l="1"/>
  <c r="I65" i="1"/>
  <c r="H66" i="1"/>
  <c r="I66" i="1"/>
  <c r="H67" i="1"/>
  <c r="I67" i="1"/>
  <c r="H68" i="1"/>
  <c r="I68" i="1"/>
  <c r="H69" i="1"/>
  <c r="I69" i="1"/>
  <c r="I64" i="1"/>
  <c r="H64" i="1"/>
  <c r="G67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8" i="1"/>
  <c r="G69" i="1"/>
  <c r="G71" i="1"/>
  <c r="G72" i="1"/>
  <c r="G73" i="1"/>
  <c r="G74" i="1"/>
  <c r="G77" i="1"/>
  <c r="G78" i="1"/>
  <c r="G79" i="1"/>
  <c r="G80" i="1"/>
  <c r="G81" i="1"/>
  <c r="G83" i="1"/>
  <c r="G84" i="1"/>
  <c r="G85" i="1"/>
  <c r="G86" i="1"/>
  <c r="J142" i="1" l="1"/>
  <c r="H142" i="1"/>
  <c r="G142" i="1"/>
  <c r="H136" i="1"/>
  <c r="G131" i="1"/>
  <c r="G136" i="1" s="1"/>
  <c r="G129" i="1"/>
  <c r="J129" i="1" s="1"/>
  <c r="H128" i="1"/>
  <c r="H130" i="1" s="1"/>
  <c r="G128" i="1"/>
  <c r="J128" i="1" s="1"/>
  <c r="G126" i="1"/>
  <c r="J126" i="1" s="1"/>
  <c r="G125" i="1"/>
  <c r="G130" i="1" s="1"/>
  <c r="G121" i="1"/>
  <c r="J121" i="1" s="1"/>
  <c r="G120" i="1"/>
  <c r="J120" i="1" s="1"/>
  <c r="H119" i="1"/>
  <c r="H124" i="1" s="1"/>
  <c r="G119" i="1"/>
  <c r="J119" i="1" s="1"/>
  <c r="H117" i="1"/>
  <c r="H118" i="1" s="1"/>
  <c r="G117" i="1"/>
  <c r="J117" i="1" s="1"/>
  <c r="G116" i="1"/>
  <c r="J116" i="1" s="1"/>
  <c r="J115" i="1"/>
  <c r="G115" i="1"/>
  <c r="G114" i="1"/>
  <c r="G111" i="1"/>
  <c r="H110" i="1"/>
  <c r="H112" i="1" s="1"/>
  <c r="N7" i="1" s="1"/>
  <c r="G110" i="1"/>
  <c r="J110" i="1" s="1"/>
  <c r="G109" i="1"/>
  <c r="J109" i="1" s="1"/>
  <c r="G108" i="1"/>
  <c r="J108" i="1" s="1"/>
  <c r="J107" i="1"/>
  <c r="G107" i="1"/>
  <c r="G99" i="1"/>
  <c r="J99" i="1" s="1"/>
  <c r="J98" i="1"/>
  <c r="G98" i="1"/>
  <c r="G97" i="1"/>
  <c r="J97" i="1" s="1"/>
  <c r="G95" i="1"/>
  <c r="J95" i="1" s="1"/>
  <c r="H94" i="1"/>
  <c r="G93" i="1"/>
  <c r="J93" i="1" s="1"/>
  <c r="G92" i="1"/>
  <c r="J92" i="1" s="1"/>
  <c r="J91" i="1"/>
  <c r="G91" i="1"/>
  <c r="H90" i="1"/>
  <c r="G90" i="1"/>
  <c r="I90" i="1" s="1"/>
  <c r="I94" i="1" s="1"/>
  <c r="G89" i="1"/>
  <c r="J86" i="1"/>
  <c r="I84" i="1"/>
  <c r="I88" i="1" s="1"/>
  <c r="H84" i="1"/>
  <c r="H88" i="1" s="1"/>
  <c r="J83" i="1"/>
  <c r="J81" i="1"/>
  <c r="J80" i="1"/>
  <c r="J79" i="1"/>
  <c r="J78" i="1"/>
  <c r="J77" i="1"/>
  <c r="J74" i="1"/>
  <c r="H74" i="1"/>
  <c r="J73" i="1"/>
  <c r="H72" i="1"/>
  <c r="G76" i="1"/>
  <c r="J71" i="1"/>
  <c r="J69" i="1"/>
  <c r="J68" i="1"/>
  <c r="J67" i="1"/>
  <c r="J66" i="1"/>
  <c r="J65" i="1"/>
  <c r="J63" i="1"/>
  <c r="J62" i="1"/>
  <c r="J61" i="1"/>
  <c r="J60" i="1"/>
  <c r="J59" i="1"/>
  <c r="J58" i="1"/>
  <c r="J57" i="1"/>
  <c r="J56" i="1"/>
  <c r="J55" i="1"/>
  <c r="J54" i="1"/>
  <c r="H48" i="1"/>
  <c r="G48" i="1"/>
  <c r="I48" i="1" s="1"/>
  <c r="G45" i="1"/>
  <c r="J45" i="1" s="1"/>
  <c r="H44" i="1"/>
  <c r="G44" i="1"/>
  <c r="J44" i="1" s="1"/>
  <c r="G42" i="1"/>
  <c r="J42" i="1" s="1"/>
  <c r="G41" i="1"/>
  <c r="J41" i="1" s="1"/>
  <c r="G38" i="1"/>
  <c r="J38" i="1" s="1"/>
  <c r="G35" i="1"/>
  <c r="J35" i="1" s="1"/>
  <c r="G34" i="1"/>
  <c r="J34" i="1" s="1"/>
  <c r="G33" i="1"/>
  <c r="J33" i="1" s="1"/>
  <c r="G32" i="1"/>
  <c r="I32" i="1" s="1"/>
  <c r="G31" i="1"/>
  <c r="J31" i="1" s="1"/>
  <c r="G29" i="1"/>
  <c r="J29" i="1" s="1"/>
  <c r="H28" i="1"/>
  <c r="G28" i="1"/>
  <c r="J28" i="1" s="1"/>
  <c r="G27" i="1"/>
  <c r="J27" i="1" s="1"/>
  <c r="G26" i="1"/>
  <c r="J26" i="1" s="1"/>
  <c r="G24" i="1"/>
  <c r="J24" i="1" s="1"/>
  <c r="G23" i="1"/>
  <c r="J23" i="1" s="1"/>
  <c r="J22" i="1"/>
  <c r="G22" i="1"/>
  <c r="G21" i="1"/>
  <c r="J21" i="1" s="1"/>
  <c r="J20" i="1"/>
  <c r="H20" i="1"/>
  <c r="G20" i="1"/>
  <c r="G19" i="1"/>
  <c r="J19" i="1" s="1"/>
  <c r="G18" i="1"/>
  <c r="J18" i="1" s="1"/>
  <c r="H17" i="1"/>
  <c r="G17" i="1"/>
  <c r="J17" i="1" s="1"/>
  <c r="H16" i="1"/>
  <c r="G16" i="1"/>
  <c r="J16" i="1" s="1"/>
  <c r="H15" i="1"/>
  <c r="G15" i="1"/>
  <c r="J15" i="1" s="1"/>
  <c r="G14" i="1"/>
  <c r="J14" i="1" s="1"/>
  <c r="G13" i="1"/>
  <c r="J13" i="1" s="1"/>
  <c r="G12" i="1"/>
  <c r="I12" i="1" s="1"/>
  <c r="G11" i="1"/>
  <c r="J11" i="1" s="1"/>
  <c r="J9" i="1"/>
  <c r="G9" i="1"/>
  <c r="G7" i="1"/>
  <c r="J7" i="1" s="1"/>
  <c r="I6" i="1"/>
  <c r="H6" i="1"/>
  <c r="G6" i="1"/>
  <c r="N5" i="1"/>
  <c r="I5" i="1"/>
  <c r="H5" i="1"/>
  <c r="G5" i="1"/>
  <c r="H4" i="1"/>
  <c r="G4" i="1"/>
  <c r="J4" i="1" s="1"/>
  <c r="G3" i="1"/>
  <c r="N3" i="1" l="1"/>
  <c r="J125" i="1"/>
  <c r="N4" i="1"/>
  <c r="G118" i="1"/>
  <c r="J82" i="1"/>
  <c r="G94" i="1"/>
  <c r="J124" i="1"/>
  <c r="J114" i="1"/>
  <c r="J118" i="1" s="1"/>
  <c r="H76" i="1"/>
  <c r="N6" i="1" s="1"/>
  <c r="G88" i="1"/>
  <c r="G82" i="1"/>
  <c r="G101" i="1"/>
  <c r="J101" i="1"/>
  <c r="G112" i="1"/>
  <c r="J130" i="1"/>
  <c r="J76" i="1"/>
  <c r="I72" i="1"/>
  <c r="I76" i="1" s="1"/>
  <c r="J85" i="1"/>
  <c r="J88" i="1" s="1"/>
  <c r="J89" i="1"/>
  <c r="J94" i="1" s="1"/>
  <c r="G124" i="1"/>
  <c r="J131" i="1"/>
  <c r="J136" i="1" s="1"/>
  <c r="J111" i="1"/>
  <c r="J11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AdminHR</author>
  </authors>
  <commentList>
    <comment ref="E34" authorId="0" shapeId="0" xr:uid="{9B93928E-BD40-4B39-BBF3-34B97268FCC5}">
      <text>
        <r>
          <rPr>
            <b/>
            <sz val="9"/>
            <color indexed="81"/>
            <rFont val="Tahoma"/>
            <family val="2"/>
          </rPr>
          <t>AdminHR:</t>
        </r>
        <r>
          <rPr>
            <sz val="9"/>
            <color indexed="81"/>
            <rFont val="Tahoma"/>
            <family val="2"/>
          </rPr>
          <t xml:space="preserve">
Lupa absen</t>
        </r>
      </text>
    </comment>
  </commentList>
</comments>
</file>

<file path=xl/sharedStrings.xml><?xml version="1.0" encoding="utf-8"?>
<sst xmlns="http://schemas.openxmlformats.org/spreadsheetml/2006/main" count="316" uniqueCount="50">
  <si>
    <t>Departemen</t>
  </si>
  <si>
    <t>Nama</t>
  </si>
  <si>
    <t>No.ID</t>
  </si>
  <si>
    <t>Tgl/Masuk</t>
  </si>
  <si>
    <t>Tgl/Pulang</t>
  </si>
  <si>
    <t>LEBIH JAM KERJA</t>
  </si>
  <si>
    <t>TOTAL JAM KERJA STANDART</t>
  </si>
  <si>
    <t>KETERANGAN</t>
  </si>
  <si>
    <t>Rekapan Keterlambatan</t>
  </si>
  <si>
    <t>In</t>
  </si>
  <si>
    <t>Out</t>
  </si>
  <si>
    <t>15</t>
  </si>
  <si>
    <t>Januari</t>
  </si>
  <si>
    <t>Februari</t>
  </si>
  <si>
    <t>Maret</t>
  </si>
  <si>
    <t>April</t>
  </si>
  <si>
    <t>May</t>
  </si>
  <si>
    <t>Cuti</t>
  </si>
  <si>
    <t>01/02/2022  Hari libur nasional</t>
  </si>
  <si>
    <t>WFH</t>
  </si>
  <si>
    <t>28/02/2022 Hari libur nasional</t>
  </si>
  <si>
    <t>03/03/2022  Hari libur nasional</t>
  </si>
  <si>
    <t>Total</t>
  </si>
  <si>
    <t>15/04/2022 Hari libur nasional</t>
  </si>
  <si>
    <t>29/04/2022 Cuti bersama</t>
  </si>
  <si>
    <t>02/05/2022 Hari libur nasional</t>
  </si>
  <si>
    <t>03/05/2022 Hari libur nasional</t>
  </si>
  <si>
    <t>04/05/2022 Cuti bersama</t>
  </si>
  <si>
    <t>05/05/2022 Cuti bersama</t>
  </si>
  <si>
    <t>06/05/2022 Cuti bersama</t>
  </si>
  <si>
    <t>16/05/2022 Hari libur nasional</t>
  </si>
  <si>
    <t>25/05/2022 08:30</t>
  </si>
  <si>
    <t>25/05/2022 17:04</t>
  </si>
  <si>
    <t>26/05/2022 Hari libur nasional</t>
  </si>
  <si>
    <t>30/05/2022 08:30</t>
  </si>
  <si>
    <t>30/05/2022 17:03</t>
  </si>
  <si>
    <t>31/05/2022 08:26</t>
  </si>
  <si>
    <t>31/05/2022 17:08</t>
  </si>
  <si>
    <t>01/06/2022 Hari libur nasional</t>
  </si>
  <si>
    <t>02/06/2022 08:33</t>
  </si>
  <si>
    <t>02/06/2022 17:04</t>
  </si>
  <si>
    <t>03/06/2022 08:26</t>
  </si>
  <si>
    <t>03/06/2022 17:17</t>
  </si>
  <si>
    <t>06/06/2022 08:22</t>
  </si>
  <si>
    <t>06/06/2022 17:12</t>
  </si>
  <si>
    <t>FA</t>
  </si>
  <si>
    <t>Jeremy</t>
  </si>
  <si>
    <t>TOTAL JAM KERJA AKTUAL</t>
  </si>
  <si>
    <t>PELANGGARAN JAM MASUK</t>
  </si>
  <si>
    <t>PELANGGARAN JAM PULANG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</si>
</sst>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Rp&quot;* #,##0_-;\-&quot;Rp&quot;* #,##0_-;_-&quot;Rp&quot;* &quot;-&quot;_-;_-@_-"/>
    <numFmt numFmtId="165" formatCode="[$-F400]h:mm:ss\ AM/PM"/>
    <numFmt numFmtId="166" formatCode="[hh]:mm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b/>
      <sz val="10"/>
      <color theme="1"/>
      <name val="Arial"/>
      <family val="2"/>
    </font>
    <font>
      <sz val="11"/>
      <color indexed="8"/>
      <name val="Calibri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indexed="8"/>
      <name val="Arial"/>
      <family val="2"/>
    </font>
    <font>
      <b/>
      <sz val="11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1" fillId="0" borderId="0" applyFont="0" applyFill="0" applyBorder="0" applyAlignment="0" applyProtection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117">
    <xf numFmtId="0" fontId="0" fillId="0" borderId="0" xfId="0"/>
    <xf numFmtId="0" fontId="4" fillId="0" borderId="0" xfId="0" applyFont="1" applyAlignment="1">
      <alignment horizontal="center"/>
    </xf>
    <xf numFmtId="22" fontId="4" fillId="0" borderId="0" xfId="0" applyNumberFormat="1" applyFont="1" applyFill="1" applyBorder="1"/>
    <xf numFmtId="22" fontId="5" fillId="0" borderId="0" xfId="0" applyNumberFormat="1" applyFont="1" applyBorder="1" applyAlignment="1">
      <alignment horizontal="center" vertical="center"/>
    </xf>
    <xf numFmtId="20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1" xfId="2" applyFont="1" applyBorder="1" applyAlignment="1">
      <alignment horizontal="center" vertical="center"/>
    </xf>
    <xf numFmtId="22" fontId="3" fillId="0" borderId="1" xfId="0" applyNumberFormat="1" applyFont="1" applyFill="1" applyBorder="1" applyAlignment="1">
      <alignment horizontal="center" vertical="center"/>
    </xf>
    <xf numFmtId="22" fontId="3" fillId="0" borderId="1" xfId="0" applyNumberFormat="1" applyFont="1" applyBorder="1" applyAlignment="1">
      <alignment horizontal="center" vertical="center"/>
    </xf>
    <xf numFmtId="20" fontId="7" fillId="0" borderId="1" xfId="2" applyNumberFormat="1" applyFont="1" applyFill="1" applyBorder="1" applyAlignment="1">
      <alignment horizontal="center" vertical="center" wrapText="1"/>
    </xf>
    <xf numFmtId="20" fontId="8" fillId="2" borderId="1" xfId="2" applyNumberFormat="1" applyFont="1" applyFill="1" applyBorder="1" applyAlignment="1">
      <alignment horizontal="center" vertical="center" wrapText="1"/>
    </xf>
    <xf numFmtId="20" fontId="3" fillId="0" borderId="1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0" borderId="1" xfId="2" applyFont="1" applyBorder="1" applyAlignment="1">
      <alignment horizontal="center"/>
    </xf>
    <xf numFmtId="22" fontId="6" fillId="0" borderId="1" xfId="2" applyNumberFormat="1" applyFont="1" applyFill="1" applyBorder="1" applyAlignment="1">
      <alignment horizontal="right"/>
    </xf>
    <xf numFmtId="20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/>
    <xf numFmtId="20" fontId="0" fillId="0" borderId="1" xfId="0" applyNumberFormat="1" applyBorder="1" applyAlignment="1">
      <alignment horizontal="center" vertical="center"/>
    </xf>
    <xf numFmtId="22" fontId="6" fillId="4" borderId="1" xfId="2" applyNumberFormat="1" applyFont="1" applyFill="1" applyBorder="1" applyAlignment="1">
      <alignment horizontal="right"/>
    </xf>
    <xf numFmtId="22" fontId="4" fillId="0" borderId="1" xfId="2" applyNumberFormat="1" applyFont="1" applyFill="1" applyBorder="1" applyAlignment="1">
      <alignment horizontal="right"/>
    </xf>
    <xf numFmtId="22" fontId="4" fillId="4" borderId="1" xfId="2" applyNumberFormat="1" applyFont="1" applyFill="1" applyBorder="1" applyAlignment="1">
      <alignment horizontal="right"/>
    </xf>
    <xf numFmtId="20" fontId="0" fillId="4" borderId="1" xfId="0" applyNumberFormat="1" applyFill="1" applyBorder="1" applyAlignment="1">
      <alignment horizontal="center" vertical="center" wrapText="1"/>
    </xf>
    <xf numFmtId="0" fontId="0" fillId="0" borderId="0" xfId="0" applyFill="1" applyBorder="1" applyAlignment="1"/>
    <xf numFmtId="0" fontId="0" fillId="0" borderId="0" xfId="0" applyFill="1" applyBorder="1"/>
    <xf numFmtId="0" fontId="6" fillId="0" borderId="0" xfId="3" applyNumberFormat="1" applyFont="1" applyFill="1" applyBorder="1" applyAlignment="1">
      <alignment horizontal="center" vertical="center"/>
    </xf>
    <xf numFmtId="0" fontId="0" fillId="0" borderId="0" xfId="0" applyNumberFormat="1"/>
    <xf numFmtId="0" fontId="6" fillId="0" borderId="0" xfId="3" applyNumberFormat="1" applyFont="1" applyBorder="1" applyAlignment="1">
      <alignment horizontal="center" vertical="center"/>
    </xf>
    <xf numFmtId="22" fontId="5" fillId="0" borderId="1" xfId="0" applyNumberFormat="1" applyFont="1" applyFill="1" applyBorder="1" applyAlignment="1">
      <alignment horizontal="right"/>
    </xf>
    <xf numFmtId="22" fontId="4" fillId="0" borderId="1" xfId="1" applyNumberFormat="1" applyFont="1" applyFill="1" applyBorder="1" applyAlignment="1">
      <alignment horizontal="right"/>
    </xf>
    <xf numFmtId="22" fontId="4" fillId="4" borderId="1" xfId="1" applyNumberFormat="1" applyFont="1" applyFill="1" applyBorder="1" applyAlignment="1">
      <alignment horizontal="right"/>
    </xf>
    <xf numFmtId="22" fontId="4" fillId="4" borderId="1" xfId="0" applyNumberFormat="1" applyFont="1" applyFill="1" applyBorder="1" applyAlignment="1">
      <alignment horizontal="right"/>
    </xf>
    <xf numFmtId="22" fontId="4" fillId="0" borderId="1" xfId="0" applyNumberFormat="1" applyFont="1" applyFill="1" applyBorder="1" applyAlignment="1">
      <alignment horizontal="right"/>
    </xf>
    <xf numFmtId="0" fontId="4" fillId="0" borderId="1" xfId="2" applyFont="1" applyBorder="1" applyAlignment="1">
      <alignment horizontal="center" vertical="center"/>
    </xf>
    <xf numFmtId="22" fontId="6" fillId="0" borderId="1" xfId="0" applyNumberFormat="1" applyFont="1" applyBorder="1" applyAlignment="1">
      <alignment horizontal="right"/>
    </xf>
    <xf numFmtId="0" fontId="0" fillId="0" borderId="0" xfId="0" applyFill="1"/>
    <xf numFmtId="0" fontId="0" fillId="0" borderId="0" xfId="0" applyFill="1" applyAlignment="1">
      <alignment horizontal="center"/>
    </xf>
    <xf numFmtId="0" fontId="4" fillId="0" borderId="1" xfId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1" applyNumberFormat="1" applyFont="1" applyFill="1" applyBorder="1" applyAlignment="1">
      <alignment horizontal="center"/>
    </xf>
    <xf numFmtId="22" fontId="4" fillId="0" borderId="1" xfId="1" applyNumberFormat="1" applyFont="1" applyFill="1" applyBorder="1" applyAlignment="1"/>
    <xf numFmtId="22" fontId="4" fillId="0" borderId="1" xfId="0" applyNumberFormat="1" applyFont="1" applyBorder="1" applyAlignment="1">
      <alignment horizontal="right"/>
    </xf>
    <xf numFmtId="22" fontId="4" fillId="4" borderId="1" xfId="0" applyNumberFormat="1" applyFont="1" applyFill="1" applyBorder="1"/>
    <xf numFmtId="22" fontId="4" fillId="0" borderId="1" xfId="0" applyNumberFormat="1" applyFont="1" applyBorder="1"/>
    <xf numFmtId="22" fontId="4" fillId="0" borderId="1" xfId="0" applyNumberFormat="1" applyFont="1" applyFill="1" applyBorder="1"/>
    <xf numFmtId="22" fontId="4" fillId="4" borderId="1" xfId="1" applyNumberFormat="1" applyFont="1" applyFill="1" applyBorder="1" applyAlignment="1"/>
    <xf numFmtId="22" fontId="4" fillId="0" borderId="1" xfId="2" applyNumberFormat="1" applyFont="1" applyFill="1" applyBorder="1" applyAlignment="1"/>
    <xf numFmtId="20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22" fontId="6" fillId="0" borderId="1" xfId="0" applyNumberFormat="1" applyFont="1" applyFill="1" applyBorder="1"/>
    <xf numFmtId="22" fontId="6" fillId="0" borderId="1" xfId="0" applyNumberFormat="1" applyFont="1" applyBorder="1"/>
    <xf numFmtId="20" fontId="0" fillId="2" borderId="1" xfId="0" applyNumberFormat="1" applyFill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/>
    </xf>
    <xf numFmtId="22" fontId="4" fillId="0" borderId="1" xfId="4" applyNumberFormat="1" applyFont="1" applyFill="1" applyBorder="1" applyAlignment="1">
      <alignment horizontal="right"/>
    </xf>
    <xf numFmtId="22" fontId="11" fillId="4" borderId="1" xfId="2" applyNumberFormat="1" applyFont="1" applyFill="1" applyBorder="1" applyAlignment="1"/>
    <xf numFmtId="20" fontId="2" fillId="4" borderId="1" xfId="0" applyNumberFormat="1" applyFont="1" applyFill="1" applyBorder="1" applyAlignment="1">
      <alignment horizontal="center" vertical="center" wrapText="1"/>
    </xf>
    <xf numFmtId="166" fontId="5" fillId="3" borderId="1" xfId="0" applyNumberFormat="1" applyFont="1" applyFill="1" applyBorder="1" applyAlignment="1">
      <alignment horizontal="center" vertical="center"/>
    </xf>
    <xf numFmtId="20" fontId="5" fillId="3" borderId="1" xfId="0" applyNumberFormat="1" applyFont="1" applyFill="1" applyBorder="1" applyAlignment="1">
      <alignment horizontal="center" vertical="center"/>
    </xf>
    <xf numFmtId="166" fontId="5" fillId="3" borderId="1" xfId="0" applyNumberFormat="1" applyFont="1" applyFill="1" applyBorder="1" applyAlignment="1">
      <alignment horizontal="center"/>
    </xf>
    <xf numFmtId="22" fontId="6" fillId="0" borderId="1" xfId="5" applyNumberFormat="1" applyFont="1" applyFill="1" applyBorder="1" applyAlignment="1"/>
    <xf numFmtId="22" fontId="11" fillId="4" borderId="1" xfId="0" applyNumberFormat="1" applyFont="1" applyFill="1" applyBorder="1"/>
    <xf numFmtId="0" fontId="0" fillId="0" borderId="1" xfId="0" applyBorder="1" applyAlignment="1">
      <alignment horizontal="center" vertical="center" wrapText="1"/>
    </xf>
    <xf numFmtId="22" fontId="6" fillId="0" borderId="1" xfId="6" applyNumberFormat="1" applyFont="1" applyFill="1" applyBorder="1" applyAlignment="1">
      <alignment horizontal="right" vertical="center"/>
    </xf>
    <xf numFmtId="22" fontId="4" fillId="0" borderId="1" xfId="2" applyNumberFormat="1" applyFont="1" applyFill="1" applyBorder="1" applyAlignment="1">
      <alignment horizontal="right" vertical="center"/>
    </xf>
    <xf numFmtId="22" fontId="6" fillId="0" borderId="1" xfId="7" applyNumberFormat="1" applyFont="1" applyFill="1" applyBorder="1" applyAlignment="1">
      <alignment horizontal="center" vertical="center"/>
    </xf>
    <xf numFmtId="22" fontId="6" fillId="0" borderId="1" xfId="2" applyNumberFormat="1" applyFont="1" applyFill="1" applyBorder="1" applyAlignment="1">
      <alignment horizontal="right" vertical="center"/>
    </xf>
    <xf numFmtId="22" fontId="6" fillId="0" borderId="1" xfId="8" applyNumberFormat="1" applyFont="1" applyFill="1" applyBorder="1" applyAlignment="1">
      <alignment horizontal="right" vertical="center"/>
    </xf>
    <xf numFmtId="22" fontId="6" fillId="4" borderId="1" xfId="8" applyNumberFormat="1" applyFont="1" applyFill="1" applyBorder="1" applyAlignment="1">
      <alignment horizontal="right" vertical="center"/>
    </xf>
    <xf numFmtId="22" fontId="6" fillId="0" borderId="1" xfId="8" applyNumberFormat="1" applyFont="1" applyFill="1" applyBorder="1" applyAlignment="1">
      <alignment horizontal="center" vertical="center"/>
    </xf>
    <xf numFmtId="22" fontId="6" fillId="0" borderId="1" xfId="2" applyNumberFormat="1" applyFont="1" applyFill="1" applyBorder="1" applyAlignment="1">
      <alignment horizontal="center" vertical="center"/>
    </xf>
    <xf numFmtId="22" fontId="6" fillId="4" borderId="1" xfId="9" applyNumberFormat="1" applyFont="1" applyFill="1" applyBorder="1" applyAlignment="1">
      <alignment horizontal="right" vertical="center"/>
    </xf>
    <xf numFmtId="22" fontId="6" fillId="0" borderId="1" xfId="9" applyNumberFormat="1" applyFont="1" applyFill="1" applyBorder="1" applyAlignment="1">
      <alignment horizontal="right" vertical="center"/>
    </xf>
    <xf numFmtId="0" fontId="12" fillId="0" borderId="1" xfId="10" applyFont="1" applyBorder="1" applyAlignment="1">
      <alignment horizontal="right" vertical="center"/>
    </xf>
    <xf numFmtId="0" fontId="12" fillId="0" borderId="1" xfId="10" applyFont="1" applyFill="1" applyBorder="1" applyAlignment="1">
      <alignment horizontal="right" vertical="center"/>
    </xf>
    <xf numFmtId="0" fontId="12" fillId="4" borderId="1" xfId="10" applyFont="1" applyFill="1" applyBorder="1" applyAlignment="1">
      <alignment horizontal="right" vertical="center"/>
    </xf>
    <xf numFmtId="0" fontId="12" fillId="0" borderId="1" xfId="10" applyFont="1" applyBorder="1" applyAlignment="1">
      <alignment horizontal="center" vertical="center"/>
    </xf>
    <xf numFmtId="0" fontId="0" fillId="0" borderId="1" xfId="0" applyBorder="1"/>
    <xf numFmtId="165" fontId="0" fillId="0" borderId="0" xfId="0" applyNumberFormat="1"/>
    <xf numFmtId="22" fontId="7" fillId="4" borderId="1" xfId="4" applyNumberFormat="1" applyFont="1" applyFill="1" applyBorder="1" applyAlignment="1">
      <alignment horizontal="right"/>
    </xf>
    <xf numFmtId="22" fontId="15" fillId="4" borderId="1" xfId="0" applyNumberFormat="1" applyFont="1" applyFill="1" applyBorder="1"/>
    <xf numFmtId="20" fontId="16" fillId="6" borderId="1" xfId="0" applyNumberFormat="1" applyFont="1" applyFill="1" applyBorder="1" applyAlignment="1">
      <alignment horizontal="center" vertical="center" wrapText="1"/>
    </xf>
    <xf numFmtId="20" fontId="8" fillId="4" borderId="1" xfId="2" applyNumberFormat="1" applyFont="1" applyFill="1" applyBorder="1" applyAlignment="1">
      <alignment horizontal="center" vertical="center" wrapText="1" shrinkToFit="1"/>
    </xf>
    <xf numFmtId="20" fontId="3" fillId="4" borderId="1" xfId="0" applyNumberFormat="1" applyFont="1" applyFill="1" applyBorder="1" applyAlignment="1">
      <alignment horizontal="center" vertical="center" wrapText="1"/>
    </xf>
    <xf numFmtId="20" fontId="8" fillId="4" borderId="1" xfId="2" applyNumberFormat="1" applyFont="1" applyFill="1" applyBorder="1" applyAlignment="1">
      <alignment horizontal="center" vertical="center" wrapText="1"/>
    </xf>
    <xf numFmtId="22" fontId="4" fillId="0" borderId="1" xfId="1" applyNumberFormat="1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22" fontId="5" fillId="0" borderId="1" xfId="0" quotePrefix="1" applyNumberFormat="1" applyFont="1" applyFill="1" applyBorder="1" applyAlignment="1">
      <alignment horizontal="center" vertical="center"/>
    </xf>
    <xf numFmtId="22" fontId="5" fillId="0" borderId="1" xfId="0" applyNumberFormat="1" applyFont="1" applyFill="1" applyBorder="1" applyAlignment="1">
      <alignment horizontal="center" vertical="center"/>
    </xf>
    <xf numFmtId="0" fontId="5" fillId="5" borderId="3" xfId="2" applyFont="1" applyFill="1" applyBorder="1" applyAlignment="1">
      <alignment horizontal="center" vertical="center"/>
    </xf>
    <xf numFmtId="0" fontId="5" fillId="5" borderId="4" xfId="2" applyFont="1" applyFill="1" applyBorder="1" applyAlignment="1">
      <alignment horizontal="center" vertical="center"/>
    </xf>
    <xf numFmtId="0" fontId="5" fillId="5" borderId="2" xfId="2" applyFont="1" applyFill="1" applyBorder="1" applyAlignment="1">
      <alignment horizontal="center" vertical="center"/>
    </xf>
    <xf numFmtId="22" fontId="9" fillId="6" borderId="3" xfId="0" applyNumberFormat="1" applyFont="1" applyFill="1" applyBorder="1" applyAlignment="1">
      <alignment horizontal="center"/>
    </xf>
    <xf numFmtId="22" fontId="9" fillId="6" borderId="4" xfId="0" applyNumberFormat="1" applyFont="1" applyFill="1" applyBorder="1" applyAlignment="1">
      <alignment horizontal="center"/>
    </xf>
    <xf numFmtId="22" fontId="9" fillId="6" borderId="2" xfId="0" applyNumberFormat="1" applyFont="1" applyFill="1" applyBorder="1" applyAlignment="1">
      <alignment horizontal="center"/>
    </xf>
    <xf numFmtId="0" fontId="5" fillId="5" borderId="3" xfId="2" applyFont="1" applyFill="1" applyBorder="1" applyAlignment="1">
      <alignment horizontal="center"/>
    </xf>
    <xf numFmtId="0" fontId="5" fillId="5" borderId="4" xfId="2" applyFont="1" applyFill="1" applyBorder="1" applyAlignment="1">
      <alignment horizontal="center"/>
    </xf>
    <xf numFmtId="0" fontId="5" fillId="5" borderId="2" xfId="2" applyFont="1" applyFill="1" applyBorder="1" applyAlignment="1">
      <alignment horizontal="center"/>
    </xf>
    <xf numFmtId="0" fontId="5" fillId="5" borderId="3" xfId="1" applyNumberFormat="1" applyFont="1" applyFill="1" applyBorder="1" applyAlignment="1">
      <alignment horizontal="center" vertical="center"/>
    </xf>
    <xf numFmtId="0" fontId="5" fillId="5" borderId="4" xfId="1" applyNumberFormat="1" applyFont="1" applyFill="1" applyBorder="1" applyAlignment="1">
      <alignment horizontal="center" vertical="center"/>
    </xf>
    <xf numFmtId="0" fontId="5" fillId="5" borderId="2" xfId="1" applyNumberFormat="1" applyFont="1" applyFill="1" applyBorder="1" applyAlignment="1">
      <alignment horizontal="center" vertical="center"/>
    </xf>
    <xf numFmtId="22" fontId="4" fillId="7" borderId="3" xfId="2" applyNumberFormat="1" applyFont="1" applyFill="1" applyBorder="1" applyAlignment="1">
      <alignment horizontal="center" vertical="center"/>
    </xf>
    <xf numFmtId="22" fontId="4" fillId="7" borderId="4" xfId="2" applyNumberFormat="1" applyFont="1" applyFill="1" applyBorder="1" applyAlignment="1">
      <alignment horizontal="center" vertical="center"/>
    </xf>
    <xf numFmtId="22" fontId="4" fillId="7" borderId="2" xfId="2" applyNumberFormat="1" applyFont="1" applyFill="1" applyBorder="1" applyAlignment="1">
      <alignment horizontal="center" vertical="center"/>
    </xf>
    <xf numFmtId="22" fontId="4" fillId="0" borderId="1" xfId="2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22" fontId="9" fillId="6" borderId="3" xfId="0" applyNumberFormat="1" applyFont="1" applyFill="1" applyBorder="1" applyAlignment="1">
      <alignment horizontal="center" vertical="center"/>
    </xf>
    <xf numFmtId="22" fontId="9" fillId="6" borderId="4" xfId="0" applyNumberFormat="1" applyFont="1" applyFill="1" applyBorder="1" applyAlignment="1">
      <alignment horizontal="center" vertical="center"/>
    </xf>
    <xf numFmtId="22" fontId="9" fillId="6" borderId="2" xfId="0" applyNumberFormat="1" applyFont="1" applyFill="1" applyBorder="1" applyAlignment="1">
      <alignment horizontal="center" vertical="center"/>
    </xf>
    <xf numFmtId="0" fontId="4" fillId="5" borderId="3" xfId="2" applyFont="1" applyFill="1" applyBorder="1" applyAlignment="1">
      <alignment horizontal="center"/>
    </xf>
    <xf numFmtId="0" fontId="4" fillId="5" borderId="4" xfId="2" applyFont="1" applyFill="1" applyBorder="1" applyAlignment="1">
      <alignment horizontal="center"/>
    </xf>
    <xf numFmtId="0" fontId="4" fillId="5" borderId="2" xfId="2" applyFont="1" applyFill="1" applyBorder="1" applyAlignment="1">
      <alignment horizontal="center"/>
    </xf>
    <xf numFmtId="22" fontId="12" fillId="0" borderId="3" xfId="10" applyNumberFormat="1" applyFont="1" applyBorder="1" applyAlignment="1">
      <alignment horizontal="center" vertical="center"/>
    </xf>
    <xf numFmtId="22" fontId="12" fillId="0" borderId="2" xfId="10" applyNumberFormat="1" applyFont="1" applyBorder="1" applyAlignment="1">
      <alignment horizontal="center" vertical="center"/>
    </xf>
  </cellXfs>
  <cellStyles count="11">
    <cellStyle name="Currency [0]" xfId="1" builtinId="7"/>
    <cellStyle name="Currency [0] 10" xfId="2" xr:uid="{FA1F0AE6-28A4-4434-941E-C405F05DE8FA}"/>
    <cellStyle name="Currency [0] 15" xfId="4" xr:uid="{73C7EB24-91ED-480F-B1D1-DE84C6693255}"/>
    <cellStyle name="Currency [0] 17" xfId="5" xr:uid="{4134B15C-6E3E-4B29-8DD9-3FE15F19A9A3}"/>
    <cellStyle name="Currency [0] 2" xfId="6" xr:uid="{32CEB8C7-17C7-4BF6-A692-E835A147C743}"/>
    <cellStyle name="Currency [0] 3" xfId="7" xr:uid="{1AD4D07C-1E1A-4A30-9E9B-C6C542033C2C}"/>
    <cellStyle name="Currency [0] 4" xfId="8" xr:uid="{F477296D-0042-4180-B954-BBF5C5899BC8}"/>
    <cellStyle name="Currency [0] 5" xfId="9" xr:uid="{8132E060-8430-4E9A-BFE7-88BD90C63621}"/>
    <cellStyle name="Normal" xfId="0" builtinId="0"/>
    <cellStyle name="Normal 2" xfId="10" xr:uid="{DDC85DF2-0525-45B9-B67E-A204B5148486}"/>
    <cellStyle name="Normal 5" xfId="3" xr:uid="{C5AFB4D6-AE51-46FD-B916-15157D5DA74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643890</xdr:colOff>
      <xdr:row>69</xdr:row>
      <xdr:rowOff>51435</xdr:rowOff>
    </xdr:from>
    <xdr:to>
      <xdr:col>17</xdr:col>
      <xdr:colOff>333375</xdr:colOff>
      <xdr:row>85</xdr:row>
      <xdr:rowOff>70485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6209805-095E-4ADD-9284-F4DEB73318CA}"/>
            </a:ext>
          </a:extLst>
        </xdr:cNvPr>
        <xdr:cNvSpPr txBox="1"/>
      </xdr:nvSpPr>
      <xdr:spPr>
        <a:xfrm>
          <a:off x="10054590" y="12913995"/>
          <a:ext cx="3027045" cy="294513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Ini</a:t>
          </a:r>
          <a:r>
            <a:rPr lang="en-US" sz="1100" baseline="0"/>
            <a:t> salah satu contoh total jam kerja standar dikasih sama atasanku.</a:t>
          </a:r>
        </a:p>
        <a:p>
          <a:endParaRPr lang="en-US" sz="1100" baseline="0"/>
        </a:p>
        <a:p>
          <a:r>
            <a:rPr lang="en-US" sz="1100" baseline="0"/>
            <a:t>Katanya hitungi dari jam kerja standar 8.30 - 17.00</a:t>
          </a:r>
        </a:p>
        <a:p>
          <a:endParaRPr lang="en-US" sz="1100" baseline="0"/>
        </a:p>
        <a:p>
          <a:r>
            <a:rPr lang="en-US" sz="1100" baseline="0"/>
            <a:t>Katanya "standar 8.30 tp dia dtg 8.42. kalo dtg telat, berarti jam kerja kurang. tp kalo plg telat, tdk dihitung. plg tetap dihitung sampai 17.00.</a:t>
          </a:r>
        </a:p>
        <a:p>
          <a:r>
            <a:rPr lang="en-US" sz="1100" baseline="0"/>
            <a:t>kalo dtg jam 08.05, tetap dihitung dtg jam 8.30 ".</a:t>
          </a:r>
        </a:p>
        <a:p>
          <a:endParaRPr lang="en-US" sz="1100" baseline="0"/>
        </a:p>
        <a:p>
          <a:r>
            <a:rPr lang="en-US" sz="1100" baseline="0"/>
            <a:t>total jam kerja per hari 7 jam 30 menit.</a:t>
          </a:r>
        </a:p>
        <a:p>
          <a:endParaRPr lang="en-US" sz="1100" baseline="0"/>
        </a:p>
        <a:p>
          <a:r>
            <a:rPr lang="en-US" sz="1100" baseline="0"/>
            <a:t>Nah sy bingung cara kerjakan rumus kayaknya gitu, mohon atas pencerahan ya kak.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67C395-01AF-43AA-8978-1050EBC0F734}">
  <dimension ref="B2:T142"/>
  <sheetViews>
    <sheetView tabSelected="1" workbookViewId="0">
      <pane ySplit="2" topLeftCell="A48" activePane="bottomLeft" state="frozen"/>
      <selection pane="bottomLeft" activeCell="G64" sqref="G64"/>
    </sheetView>
  </sheetViews>
  <sheetFormatPr defaultRowHeight="14.4" x14ac:dyDescent="0.3"/>
  <cols>
    <col min="1" max="1" width="2.6640625" customWidth="1"/>
    <col min="2" max="2" width="13.109375" style="1" bestFit="1" customWidth="1"/>
    <col min="3" max="3" width="12.44140625" style="1" bestFit="1" customWidth="1"/>
    <col min="4" max="4" width="5.88671875" style="1" bestFit="1" customWidth="1"/>
    <col min="5" max="5" width="15.88671875" style="2" customWidth="1"/>
    <col min="6" max="6" width="15.88671875" style="3" customWidth="1"/>
    <col min="7" max="7" width="12.109375" style="4" customWidth="1"/>
    <col min="8" max="8" width="12.33203125" style="4" bestFit="1" customWidth="1"/>
    <col min="9" max="9" width="13" style="4" customWidth="1"/>
    <col min="10" max="11" width="10.6640625" style="4" customWidth="1"/>
    <col min="12" max="12" width="13.44140625" style="5" customWidth="1"/>
    <col min="13" max="13" width="14" style="5" customWidth="1"/>
    <col min="15" max="15" width="11.109375" customWidth="1"/>
    <col min="16" max="16" width="10" customWidth="1"/>
    <col min="17" max="17" width="4.6640625" customWidth="1"/>
    <col min="18" max="18" width="10.44140625" customWidth="1"/>
  </cols>
  <sheetData>
    <row r="2" spans="2:18" ht="33.75" customHeight="1" x14ac:dyDescent="0.3">
      <c r="B2" s="6" t="s">
        <v>0</v>
      </c>
      <c r="C2" s="6" t="s">
        <v>1</v>
      </c>
      <c r="D2" s="6" t="s">
        <v>2</v>
      </c>
      <c r="E2" s="7" t="s">
        <v>3</v>
      </c>
      <c r="F2" s="8" t="s">
        <v>4</v>
      </c>
      <c r="G2" s="84" t="s">
        <v>47</v>
      </c>
      <c r="H2" s="82" t="s">
        <v>48</v>
      </c>
      <c r="I2" s="82" t="s">
        <v>49</v>
      </c>
      <c r="J2" s="9" t="s">
        <v>5</v>
      </c>
      <c r="K2" s="10" t="s">
        <v>6</v>
      </c>
      <c r="L2" s="11" t="s">
        <v>7</v>
      </c>
      <c r="M2" s="86" t="s">
        <v>8</v>
      </c>
      <c r="N2" s="87"/>
      <c r="O2" s="12" t="s">
        <v>9</v>
      </c>
      <c r="P2" s="12" t="s">
        <v>10</v>
      </c>
    </row>
    <row r="3" spans="2:18" x14ac:dyDescent="0.3">
      <c r="B3" s="13" t="s">
        <v>45</v>
      </c>
      <c r="C3" s="13" t="s">
        <v>46</v>
      </c>
      <c r="D3" s="13" t="s">
        <v>11</v>
      </c>
      <c r="E3" s="14">
        <v>44557.354120370401</v>
      </c>
      <c r="F3" s="14">
        <v>44557.708333333299</v>
      </c>
      <c r="G3" s="15">
        <f>F3-E3-TIME(1,0,0)</f>
        <v>0.3125462962319337</v>
      </c>
      <c r="H3" s="15"/>
      <c r="I3" s="15"/>
      <c r="J3" s="15"/>
      <c r="K3" s="15"/>
      <c r="L3" s="16"/>
      <c r="M3" s="17" t="s">
        <v>12</v>
      </c>
      <c r="N3" s="18">
        <f>COUNTIF($H$3:$H$24,"&gt;0")</f>
        <v>7</v>
      </c>
      <c r="O3" s="19">
        <v>0.35416666666666702</v>
      </c>
      <c r="P3" s="19">
        <v>0.70833333333333304</v>
      </c>
    </row>
    <row r="4" spans="2:18" x14ac:dyDescent="0.3">
      <c r="B4" s="13" t="s">
        <v>45</v>
      </c>
      <c r="C4" s="13" t="s">
        <v>46</v>
      </c>
      <c r="D4" s="13">
        <v>15</v>
      </c>
      <c r="E4" s="20">
        <v>44558.354861111096</v>
      </c>
      <c r="F4" s="21">
        <v>44558.7102199074</v>
      </c>
      <c r="G4" s="15">
        <f t="shared" ref="G4:G66" si="0">F4-E4-TIME(1,0,0)</f>
        <v>0.31369212963666843</v>
      </c>
      <c r="H4" s="15">
        <f>IF(E4&gt;$O$3,E4-$O$3,0)</f>
        <v>44558.000694444432</v>
      </c>
      <c r="I4" s="15"/>
      <c r="J4" s="15">
        <f t="shared" ref="J4:J67" si="1">G4-TIME(7,30,0)</f>
        <v>1.1921296366684264E-3</v>
      </c>
      <c r="K4" s="15"/>
      <c r="L4" s="16"/>
      <c r="M4" s="17" t="s">
        <v>13</v>
      </c>
      <c r="N4" s="18">
        <f>COUNTIF($H$26:$H$48,"&gt;0")</f>
        <v>3</v>
      </c>
    </row>
    <row r="5" spans="2:18" x14ac:dyDescent="0.3">
      <c r="B5" s="13" t="s">
        <v>45</v>
      </c>
      <c r="C5" s="13" t="s">
        <v>46</v>
      </c>
      <c r="D5" s="13">
        <v>15</v>
      </c>
      <c r="E5" s="22">
        <v>44559.354861111096</v>
      </c>
      <c r="F5" s="14">
        <v>44559.708333333299</v>
      </c>
      <c r="G5" s="23">
        <f t="shared" si="0"/>
        <v>0.31180555553631467</v>
      </c>
      <c r="H5" s="15">
        <f t="shared" ref="H5:H6" si="2">IF(E5&gt;$O$3,E5-$O$3,0)</f>
        <v>44559.000694444432</v>
      </c>
      <c r="I5" s="15">
        <f>IF(G5&lt;TIME(7,30,0),TIME(7,30,0)-G5,0)</f>
        <v>6.9444446368532864E-4</v>
      </c>
      <c r="J5" s="15"/>
      <c r="K5" s="15"/>
      <c r="L5" s="16"/>
      <c r="M5" s="17" t="s">
        <v>14</v>
      </c>
      <c r="N5" s="18">
        <f>COUNTIF($H$50:$H$69,"&gt;0")</f>
        <v>1</v>
      </c>
    </row>
    <row r="6" spans="2:18" x14ac:dyDescent="0.3">
      <c r="B6" s="13" t="s">
        <v>45</v>
      </c>
      <c r="C6" s="13" t="s">
        <v>46</v>
      </c>
      <c r="D6" s="13">
        <v>15</v>
      </c>
      <c r="E6" s="20">
        <v>44560.356249999997</v>
      </c>
      <c r="F6" s="14">
        <v>44560.708333333299</v>
      </c>
      <c r="G6" s="23">
        <f t="shared" si="0"/>
        <v>0.31041666663562256</v>
      </c>
      <c r="H6" s="15">
        <f t="shared" si="2"/>
        <v>44560.002083333333</v>
      </c>
      <c r="I6" s="15">
        <f>IF(G6&lt;TIME(7,30,0),TIME(7,30,0)-G6,0)</f>
        <v>2.0833333643774377E-3</v>
      </c>
      <c r="J6" s="15"/>
      <c r="K6" s="15"/>
      <c r="L6" s="16"/>
      <c r="M6" s="17" t="s">
        <v>15</v>
      </c>
      <c r="N6" s="18">
        <f>COUNTIFS($H$71:$H$95,"&gt;0",$E$71:$E$95,"&gt;"&amp;DATE(2022,3,1)+TIME(0,0,1))</f>
        <v>4</v>
      </c>
      <c r="O6" s="24"/>
      <c r="P6" s="24"/>
    </row>
    <row r="7" spans="2:18" x14ac:dyDescent="0.3">
      <c r="B7" s="13" t="s">
        <v>45</v>
      </c>
      <c r="C7" s="13" t="s">
        <v>46</v>
      </c>
      <c r="D7" s="13">
        <v>15</v>
      </c>
      <c r="E7" s="14">
        <v>44561.350694444402</v>
      </c>
      <c r="F7" s="14">
        <v>44561.708333333299</v>
      </c>
      <c r="G7" s="15">
        <f t="shared" si="0"/>
        <v>0.31597222223111504</v>
      </c>
      <c r="H7" s="15"/>
      <c r="I7" s="15"/>
      <c r="J7" s="15">
        <f t="shared" si="1"/>
        <v>3.4722222311150408E-3</v>
      </c>
      <c r="K7" s="15"/>
      <c r="L7" s="16"/>
      <c r="M7" s="17" t="s">
        <v>16</v>
      </c>
      <c r="N7" s="18">
        <f>COUNTIFS($H$97:$H$121,"&gt;0",$E$97:$E$121,"&gt;"&amp;DATE(2022,3,1)+TIME(0,0,1))</f>
        <v>3</v>
      </c>
      <c r="O7" s="25"/>
      <c r="P7" s="26"/>
    </row>
    <row r="8" spans="2:18" x14ac:dyDescent="0.3">
      <c r="B8" s="13" t="s">
        <v>45</v>
      </c>
      <c r="C8" s="13" t="s">
        <v>46</v>
      </c>
      <c r="D8" s="13">
        <v>15</v>
      </c>
      <c r="E8" s="88">
        <v>44564</v>
      </c>
      <c r="F8" s="88"/>
      <c r="G8" s="15"/>
      <c r="H8" s="15"/>
      <c r="I8" s="15"/>
      <c r="J8" s="15"/>
      <c r="K8" s="15"/>
      <c r="L8" s="16" t="s">
        <v>17</v>
      </c>
      <c r="O8" s="25"/>
      <c r="P8" s="26"/>
      <c r="Q8" s="27"/>
      <c r="R8" s="28"/>
    </row>
    <row r="9" spans="2:18" x14ac:dyDescent="0.3">
      <c r="B9" s="13" t="s">
        <v>45</v>
      </c>
      <c r="C9" s="13" t="s">
        <v>46</v>
      </c>
      <c r="D9" s="13">
        <v>15</v>
      </c>
      <c r="E9" s="29">
        <v>44565.345138888901</v>
      </c>
      <c r="F9" s="29">
        <v>44565.709027777797</v>
      </c>
      <c r="G9" s="15">
        <f t="shared" si="0"/>
        <v>0.32222222222965985</v>
      </c>
      <c r="H9" s="15"/>
      <c r="I9" s="15"/>
      <c r="J9" s="15">
        <f t="shared" si="1"/>
        <v>9.7222222296598493E-3</v>
      </c>
      <c r="K9" s="15"/>
      <c r="L9" s="16"/>
      <c r="O9" s="25"/>
      <c r="P9" s="26"/>
    </row>
    <row r="10" spans="2:18" x14ac:dyDescent="0.3">
      <c r="B10" s="13" t="s">
        <v>45</v>
      </c>
      <c r="C10" s="13" t="s">
        <v>46</v>
      </c>
      <c r="D10" s="13">
        <v>15</v>
      </c>
      <c r="E10" s="89">
        <v>44566</v>
      </c>
      <c r="F10" s="89"/>
      <c r="G10" s="15"/>
      <c r="H10" s="15"/>
      <c r="I10" s="15"/>
      <c r="J10" s="15"/>
      <c r="K10" s="15"/>
      <c r="L10" s="16" t="s">
        <v>17</v>
      </c>
      <c r="O10" s="25"/>
      <c r="P10" s="25"/>
    </row>
    <row r="11" spans="2:18" x14ac:dyDescent="0.3">
      <c r="B11" s="13" t="s">
        <v>45</v>
      </c>
      <c r="C11" s="13" t="s">
        <v>46</v>
      </c>
      <c r="D11" s="13">
        <v>15</v>
      </c>
      <c r="E11" s="21">
        <v>44567.34375</v>
      </c>
      <c r="F11" s="21">
        <v>44567.710416666603</v>
      </c>
      <c r="G11" s="15">
        <f t="shared" si="0"/>
        <v>0.32499999993645662</v>
      </c>
      <c r="H11" s="15"/>
      <c r="I11" s="15"/>
      <c r="J11" s="15">
        <f t="shared" si="1"/>
        <v>1.2499999936456618E-2</v>
      </c>
      <c r="K11" s="15"/>
      <c r="L11" s="16"/>
    </row>
    <row r="12" spans="2:18" x14ac:dyDescent="0.3">
      <c r="B12" s="13" t="s">
        <v>45</v>
      </c>
      <c r="C12" s="13" t="s">
        <v>46</v>
      </c>
      <c r="D12" s="13">
        <v>15</v>
      </c>
      <c r="E12" s="21">
        <v>44568.352083333302</v>
      </c>
      <c r="F12" s="21">
        <v>44568.704861111102</v>
      </c>
      <c r="G12" s="23">
        <f t="shared" si="0"/>
        <v>0.31111111113326234</v>
      </c>
      <c r="H12" s="15"/>
      <c r="I12" s="15">
        <f>IF(G12&lt;TIME(7,30,0),TIME(7,30,0)-G12,0)</f>
        <v>1.3888888667376587E-3</v>
      </c>
      <c r="J12" s="15"/>
      <c r="K12" s="15"/>
      <c r="L12" s="16"/>
    </row>
    <row r="13" spans="2:18" x14ac:dyDescent="0.3">
      <c r="B13" s="13" t="s">
        <v>45</v>
      </c>
      <c r="C13" s="13" t="s">
        <v>46</v>
      </c>
      <c r="D13" s="13">
        <v>15</v>
      </c>
      <c r="E13" s="21">
        <v>44571.350694444402</v>
      </c>
      <c r="F13" s="21">
        <v>44571.713194444397</v>
      </c>
      <c r="G13" s="15">
        <f t="shared" si="0"/>
        <v>0.32083333332896774</v>
      </c>
      <c r="H13" s="15"/>
      <c r="I13" s="15"/>
      <c r="J13" s="15">
        <f t="shared" si="1"/>
        <v>8.3333333289677403E-3</v>
      </c>
      <c r="K13" s="15"/>
      <c r="L13" s="16"/>
    </row>
    <row r="14" spans="2:18" x14ac:dyDescent="0.3">
      <c r="B14" s="13" t="s">
        <v>45</v>
      </c>
      <c r="C14" s="13" t="s">
        <v>46</v>
      </c>
      <c r="D14" s="13">
        <v>15</v>
      </c>
      <c r="E14" s="21">
        <v>44572.349305555603</v>
      </c>
      <c r="F14" s="30">
        <v>44572.711111111101</v>
      </c>
      <c r="G14" s="15">
        <f t="shared" si="0"/>
        <v>0.32013888883132796</v>
      </c>
      <c r="H14" s="15"/>
      <c r="I14" s="15"/>
      <c r="J14" s="15">
        <f t="shared" si="1"/>
        <v>7.6388888313279613E-3</v>
      </c>
      <c r="K14" s="15"/>
      <c r="L14" s="16"/>
    </row>
    <row r="15" spans="2:18" x14ac:dyDescent="0.3">
      <c r="B15" s="13" t="s">
        <v>45</v>
      </c>
      <c r="C15" s="13" t="s">
        <v>46</v>
      </c>
      <c r="D15" s="13">
        <v>15</v>
      </c>
      <c r="E15" s="31">
        <v>44573.356249999997</v>
      </c>
      <c r="F15" s="30">
        <v>44573.711111111101</v>
      </c>
      <c r="G15" s="15">
        <f t="shared" si="0"/>
        <v>0.31319444443700678</v>
      </c>
      <c r="H15" s="15">
        <f t="shared" ref="H15:H17" si="3">IF(E15&gt;$O$3,E15-$O$3,0)</f>
        <v>44573.002083333333</v>
      </c>
      <c r="I15" s="15"/>
      <c r="J15" s="15">
        <f t="shared" si="1"/>
        <v>6.9444443700678038E-4</v>
      </c>
      <c r="K15" s="15"/>
      <c r="L15" s="16"/>
    </row>
    <row r="16" spans="2:18" x14ac:dyDescent="0.3">
      <c r="B16" s="13" t="s">
        <v>45</v>
      </c>
      <c r="C16" s="13" t="s">
        <v>46</v>
      </c>
      <c r="D16" s="13">
        <v>15</v>
      </c>
      <c r="E16" s="32">
        <v>44574.354861111096</v>
      </c>
      <c r="F16" s="33">
        <v>44574.720138888901</v>
      </c>
      <c r="G16" s="15">
        <f t="shared" si="0"/>
        <v>0.32361111113762792</v>
      </c>
      <c r="H16" s="15">
        <f t="shared" si="3"/>
        <v>44574.000694444432</v>
      </c>
      <c r="I16" s="15"/>
      <c r="J16" s="15">
        <f t="shared" si="1"/>
        <v>1.1111111137627916E-2</v>
      </c>
      <c r="K16" s="15"/>
      <c r="L16" s="16"/>
    </row>
    <row r="17" spans="2:16" x14ac:dyDescent="0.3">
      <c r="B17" s="13" t="s">
        <v>45</v>
      </c>
      <c r="C17" s="13" t="s">
        <v>46</v>
      </c>
      <c r="D17" s="13">
        <v>15</v>
      </c>
      <c r="E17" s="32">
        <v>44575.355555555601</v>
      </c>
      <c r="F17" s="33">
        <v>44575.713888888902</v>
      </c>
      <c r="G17" s="15">
        <f t="shared" si="0"/>
        <v>0.31666666663416737</v>
      </c>
      <c r="H17" s="15">
        <f t="shared" si="3"/>
        <v>44575.001388888937</v>
      </c>
      <c r="I17" s="15"/>
      <c r="J17" s="15">
        <f t="shared" si="1"/>
        <v>4.1666666341673708E-3</v>
      </c>
      <c r="K17" s="15"/>
      <c r="L17" s="16"/>
    </row>
    <row r="18" spans="2:16" x14ac:dyDescent="0.3">
      <c r="B18" s="13" t="s">
        <v>45</v>
      </c>
      <c r="C18" s="13" t="s">
        <v>46</v>
      </c>
      <c r="D18" s="13">
        <v>15</v>
      </c>
      <c r="E18" s="33">
        <v>44578.354166666701</v>
      </c>
      <c r="F18" s="33">
        <v>44578.717361111099</v>
      </c>
      <c r="G18" s="15">
        <f t="shared" si="0"/>
        <v>0.32152777773202007</v>
      </c>
      <c r="H18" s="15"/>
      <c r="I18" s="15"/>
      <c r="J18" s="15">
        <f t="shared" si="1"/>
        <v>9.0277777320200703E-3</v>
      </c>
      <c r="K18" s="15"/>
      <c r="L18" s="16"/>
    </row>
    <row r="19" spans="2:16" x14ac:dyDescent="0.3">
      <c r="B19" s="13" t="s">
        <v>45</v>
      </c>
      <c r="C19" s="13" t="s">
        <v>46</v>
      </c>
      <c r="D19" s="13">
        <v>15</v>
      </c>
      <c r="E19" s="33">
        <v>44579.353472222203</v>
      </c>
      <c r="F19" s="33">
        <v>44579.711805555598</v>
      </c>
      <c r="G19" s="15">
        <f t="shared" si="0"/>
        <v>0.31666666672875482</v>
      </c>
      <c r="H19" s="15"/>
      <c r="I19" s="15"/>
      <c r="J19" s="15">
        <f t="shared" si="1"/>
        <v>4.1666667287548198E-3</v>
      </c>
      <c r="K19" s="15"/>
      <c r="L19" s="16"/>
    </row>
    <row r="20" spans="2:16" x14ac:dyDescent="0.3">
      <c r="B20" s="13" t="s">
        <v>45</v>
      </c>
      <c r="C20" s="13" t="s">
        <v>46</v>
      </c>
      <c r="D20" s="13">
        <v>15</v>
      </c>
      <c r="E20" s="22">
        <v>44580.354861111096</v>
      </c>
      <c r="F20" s="21">
        <v>44580.710416666603</v>
      </c>
      <c r="G20" s="15">
        <f t="shared" si="0"/>
        <v>0.31388888884005911</v>
      </c>
      <c r="H20" s="15">
        <f t="shared" ref="H20" si="4">IF(E20&gt;$O$3,E20-$O$3,0)</f>
        <v>44580.000694444432</v>
      </c>
      <c r="I20" s="15"/>
      <c r="J20" s="15">
        <f t="shared" si="1"/>
        <v>1.3888888400591104E-3</v>
      </c>
      <c r="K20" s="15"/>
      <c r="L20" s="16"/>
    </row>
    <row r="21" spans="2:16" x14ac:dyDescent="0.3">
      <c r="B21" s="13" t="s">
        <v>45</v>
      </c>
      <c r="C21" s="13" t="s">
        <v>46</v>
      </c>
      <c r="D21" s="13">
        <v>15</v>
      </c>
      <c r="E21" s="21">
        <v>44581.353472222203</v>
      </c>
      <c r="F21" s="21">
        <v>44581.710706018501</v>
      </c>
      <c r="G21" s="15">
        <f t="shared" si="0"/>
        <v>0.3155671296311387</v>
      </c>
      <c r="H21" s="15"/>
      <c r="I21" s="15"/>
      <c r="J21" s="15">
        <f t="shared" si="1"/>
        <v>3.0671296311386986E-3</v>
      </c>
      <c r="K21" s="15"/>
      <c r="L21" s="16"/>
    </row>
    <row r="22" spans="2:16" x14ac:dyDescent="0.3">
      <c r="B22" s="13" t="s">
        <v>45</v>
      </c>
      <c r="C22" s="13" t="s">
        <v>46</v>
      </c>
      <c r="D22" s="13">
        <v>15</v>
      </c>
      <c r="E22" s="21">
        <v>44582.353958333297</v>
      </c>
      <c r="F22" s="21">
        <v>44582.710717592599</v>
      </c>
      <c r="G22" s="15">
        <f t="shared" si="0"/>
        <v>0.31509259263596806</v>
      </c>
      <c r="H22" s="15"/>
      <c r="I22" s="15"/>
      <c r="J22" s="15">
        <f t="shared" si="1"/>
        <v>2.5925926359680607E-3</v>
      </c>
      <c r="K22" s="15"/>
      <c r="L22" s="16"/>
    </row>
    <row r="23" spans="2:16" x14ac:dyDescent="0.3">
      <c r="B23" s="13" t="s">
        <v>45</v>
      </c>
      <c r="C23" s="13" t="s">
        <v>46</v>
      </c>
      <c r="D23" s="13">
        <v>15</v>
      </c>
      <c r="E23" s="21">
        <v>44585.351412037002</v>
      </c>
      <c r="F23" s="21">
        <v>44585.711805555598</v>
      </c>
      <c r="G23" s="15">
        <f t="shared" si="0"/>
        <v>0.31872685192987166</v>
      </c>
      <c r="H23" s="15"/>
      <c r="I23" s="15"/>
      <c r="J23" s="15">
        <f t="shared" si="1"/>
        <v>6.2268519298716574E-3</v>
      </c>
      <c r="K23" s="15"/>
      <c r="L23" s="16"/>
    </row>
    <row r="24" spans="2:16" x14ac:dyDescent="0.3">
      <c r="B24" s="13" t="s">
        <v>45</v>
      </c>
      <c r="C24" s="13" t="s">
        <v>46</v>
      </c>
      <c r="D24" s="34">
        <v>15</v>
      </c>
      <c r="E24" s="21">
        <v>44586.352083333302</v>
      </c>
      <c r="F24" s="35">
        <v>44586.710416666603</v>
      </c>
      <c r="G24" s="15">
        <f t="shared" si="0"/>
        <v>0.31666666663416737</v>
      </c>
      <c r="H24" s="15"/>
      <c r="I24" s="15"/>
      <c r="J24" s="15">
        <f t="shared" si="1"/>
        <v>4.1666666341673708E-3</v>
      </c>
      <c r="K24" s="15"/>
      <c r="L24" s="16"/>
      <c r="O24" s="36"/>
      <c r="P24" s="36"/>
    </row>
    <row r="25" spans="2:16" s="36" customFormat="1" x14ac:dyDescent="0.3">
      <c r="B25" s="90"/>
      <c r="C25" s="91"/>
      <c r="D25" s="91"/>
      <c r="E25" s="91"/>
      <c r="F25" s="91"/>
      <c r="G25" s="91"/>
      <c r="H25" s="91"/>
      <c r="I25" s="91"/>
      <c r="J25" s="91"/>
      <c r="K25" s="91"/>
      <c r="L25" s="92"/>
      <c r="M25" s="37"/>
      <c r="O25"/>
      <c r="P25"/>
    </row>
    <row r="26" spans="2:16" x14ac:dyDescent="0.3">
      <c r="B26" s="34" t="s">
        <v>45</v>
      </c>
      <c r="C26" s="13" t="s">
        <v>46</v>
      </c>
      <c r="D26" s="34">
        <v>15</v>
      </c>
      <c r="E26" s="14">
        <v>44587.350694444402</v>
      </c>
      <c r="F26" s="14">
        <v>44587.712500000001</v>
      </c>
      <c r="G26" s="15">
        <f t="shared" si="0"/>
        <v>0.32013888893319137</v>
      </c>
      <c r="H26" s="15"/>
      <c r="I26" s="15"/>
      <c r="J26" s="15">
        <f t="shared" si="1"/>
        <v>7.6388889331913679E-3</v>
      </c>
      <c r="K26" s="15"/>
      <c r="L26" s="16"/>
    </row>
    <row r="27" spans="2:16" x14ac:dyDescent="0.3">
      <c r="B27" s="34" t="s">
        <v>45</v>
      </c>
      <c r="C27" s="13" t="s">
        <v>46</v>
      </c>
      <c r="D27" s="38">
        <v>15</v>
      </c>
      <c r="E27" s="14">
        <v>44588.3527777778</v>
      </c>
      <c r="F27" s="21">
        <v>44588.7097222222</v>
      </c>
      <c r="G27" s="15">
        <f t="shared" si="0"/>
        <v>0.31527777773347526</v>
      </c>
      <c r="H27" s="15"/>
      <c r="I27" s="15"/>
      <c r="J27" s="15">
        <f t="shared" si="1"/>
        <v>2.7777777334752618E-3</v>
      </c>
      <c r="K27" s="15"/>
      <c r="L27" s="16"/>
    </row>
    <row r="28" spans="2:16" x14ac:dyDescent="0.3">
      <c r="B28" s="34" t="s">
        <v>45</v>
      </c>
      <c r="C28" s="13" t="s">
        <v>46</v>
      </c>
      <c r="D28" s="38">
        <v>15</v>
      </c>
      <c r="E28" s="22">
        <v>44589.356249999997</v>
      </c>
      <c r="F28" s="14">
        <v>44589.711111111101</v>
      </c>
      <c r="G28" s="15">
        <f t="shared" si="0"/>
        <v>0.31319444443700678</v>
      </c>
      <c r="H28" s="15">
        <f t="shared" ref="H28" si="5">IF(E28&gt;$O$3,E28-$O$3,0)</f>
        <v>44589.002083333333</v>
      </c>
      <c r="I28" s="15"/>
      <c r="J28" s="15">
        <f t="shared" si="1"/>
        <v>6.9444443700678038E-4</v>
      </c>
      <c r="K28" s="15"/>
      <c r="L28" s="16"/>
    </row>
    <row r="29" spans="2:16" x14ac:dyDescent="0.3">
      <c r="B29" s="34" t="s">
        <v>45</v>
      </c>
      <c r="C29" s="13" t="s">
        <v>46</v>
      </c>
      <c r="D29" s="38">
        <v>15</v>
      </c>
      <c r="E29" s="14">
        <v>44592.354166666701</v>
      </c>
      <c r="F29" s="14">
        <v>44592.7097222222</v>
      </c>
      <c r="G29" s="15">
        <f t="shared" si="0"/>
        <v>0.31388888883278315</v>
      </c>
      <c r="H29" s="15"/>
      <c r="I29" s="15"/>
      <c r="J29" s="15">
        <f t="shared" si="1"/>
        <v>1.3888888327831528E-3</v>
      </c>
      <c r="K29" s="15"/>
      <c r="L29" s="16"/>
      <c r="O29" s="36"/>
      <c r="P29" s="36"/>
    </row>
    <row r="30" spans="2:16" s="36" customFormat="1" x14ac:dyDescent="0.3">
      <c r="B30" s="93" t="s">
        <v>18</v>
      </c>
      <c r="C30" s="94"/>
      <c r="D30" s="94"/>
      <c r="E30" s="94"/>
      <c r="F30" s="94"/>
      <c r="G30" s="94"/>
      <c r="H30" s="94"/>
      <c r="I30" s="94"/>
      <c r="J30" s="94"/>
      <c r="K30" s="94"/>
      <c r="L30" s="95"/>
      <c r="M30" s="37"/>
      <c r="O30"/>
      <c r="P30"/>
    </row>
    <row r="31" spans="2:16" x14ac:dyDescent="0.3">
      <c r="B31" s="34" t="s">
        <v>45</v>
      </c>
      <c r="C31" s="13" t="s">
        <v>46</v>
      </c>
      <c r="D31" s="39">
        <v>15</v>
      </c>
      <c r="E31" s="14">
        <v>44594.349305555603</v>
      </c>
      <c r="F31" s="14">
        <v>44594.711111111101</v>
      </c>
      <c r="G31" s="15">
        <f t="shared" si="0"/>
        <v>0.32013888883132796</v>
      </c>
      <c r="H31" s="15"/>
      <c r="I31" s="15"/>
      <c r="J31" s="15">
        <f t="shared" si="1"/>
        <v>7.6388888313279613E-3</v>
      </c>
      <c r="K31" s="15"/>
      <c r="L31" s="16"/>
    </row>
    <row r="32" spans="2:16" x14ac:dyDescent="0.3">
      <c r="B32" s="34" t="s">
        <v>45</v>
      </c>
      <c r="C32" s="13" t="s">
        <v>46</v>
      </c>
      <c r="D32" s="39">
        <v>15</v>
      </c>
      <c r="E32" s="14">
        <v>44595.353472222203</v>
      </c>
      <c r="F32" s="14">
        <v>44595.645833333299</v>
      </c>
      <c r="G32" s="23">
        <f t="shared" si="0"/>
        <v>0.25069444442973082</v>
      </c>
      <c r="H32" s="15"/>
      <c r="I32" s="15">
        <f>IF(G32&lt;TIME(7,30,0),TIME(7,30,0)-G32,0)</f>
        <v>6.1805555570269177E-2</v>
      </c>
      <c r="J32" s="15"/>
      <c r="K32" s="15"/>
      <c r="L32" s="16"/>
    </row>
    <row r="33" spans="2:16" x14ac:dyDescent="0.3">
      <c r="B33" s="34" t="s">
        <v>45</v>
      </c>
      <c r="C33" s="13" t="s">
        <v>46</v>
      </c>
      <c r="D33" s="39">
        <v>15</v>
      </c>
      <c r="E33" s="14">
        <v>44596.352083333302</v>
      </c>
      <c r="F33" s="14">
        <v>44596.727083333302</v>
      </c>
      <c r="G33" s="15">
        <f t="shared" si="0"/>
        <v>0.33333333333333331</v>
      </c>
      <c r="H33" s="15"/>
      <c r="I33" s="15"/>
      <c r="J33" s="15">
        <f t="shared" si="1"/>
        <v>2.0833333333333315E-2</v>
      </c>
      <c r="K33" s="15"/>
      <c r="L33" s="16"/>
    </row>
    <row r="34" spans="2:16" x14ac:dyDescent="0.3">
      <c r="B34" s="34" t="s">
        <v>45</v>
      </c>
      <c r="C34" s="13" t="s">
        <v>46</v>
      </c>
      <c r="D34" s="39">
        <v>15</v>
      </c>
      <c r="E34" s="14">
        <v>44599.354166666701</v>
      </c>
      <c r="F34" s="14">
        <v>44599.7097222222</v>
      </c>
      <c r="G34" s="15">
        <f t="shared" si="0"/>
        <v>0.31388888883278315</v>
      </c>
      <c r="H34" s="15"/>
      <c r="I34" s="15"/>
      <c r="J34" s="15">
        <f t="shared" si="1"/>
        <v>1.3888888327831528E-3</v>
      </c>
      <c r="K34" s="15"/>
      <c r="L34" s="16"/>
    </row>
    <row r="35" spans="2:16" x14ac:dyDescent="0.3">
      <c r="B35" s="34" t="s">
        <v>45</v>
      </c>
      <c r="C35" s="13" t="s">
        <v>46</v>
      </c>
      <c r="D35" s="39">
        <v>15</v>
      </c>
      <c r="E35" s="14">
        <v>44600.354166666701</v>
      </c>
      <c r="F35" s="14">
        <v>44600.712500000001</v>
      </c>
      <c r="G35" s="15">
        <f t="shared" si="0"/>
        <v>0.31666666663416737</v>
      </c>
      <c r="H35" s="15"/>
      <c r="I35" s="15"/>
      <c r="J35" s="15">
        <f t="shared" si="1"/>
        <v>4.1666666341673708E-3</v>
      </c>
      <c r="K35" s="15"/>
      <c r="L35" s="16"/>
    </row>
    <row r="36" spans="2:16" x14ac:dyDescent="0.3">
      <c r="B36" s="34" t="s">
        <v>45</v>
      </c>
      <c r="C36" s="13" t="s">
        <v>46</v>
      </c>
      <c r="D36" s="39">
        <v>15</v>
      </c>
      <c r="E36" s="85">
        <v>44601</v>
      </c>
      <c r="F36" s="85"/>
      <c r="G36" s="15"/>
      <c r="H36" s="15"/>
      <c r="I36" s="15"/>
      <c r="J36" s="15"/>
      <c r="K36" s="15"/>
      <c r="L36" s="16" t="s">
        <v>19</v>
      </c>
    </row>
    <row r="37" spans="2:16" x14ac:dyDescent="0.3">
      <c r="B37" s="34" t="s">
        <v>45</v>
      </c>
      <c r="C37" s="13" t="s">
        <v>46</v>
      </c>
      <c r="D37" s="39">
        <v>15</v>
      </c>
      <c r="E37" s="85">
        <v>44602</v>
      </c>
      <c r="F37" s="85"/>
      <c r="G37" s="15"/>
      <c r="H37" s="15"/>
      <c r="I37" s="15"/>
      <c r="J37" s="15"/>
      <c r="K37" s="15"/>
      <c r="L37" s="16" t="s">
        <v>19</v>
      </c>
    </row>
    <row r="38" spans="2:16" x14ac:dyDescent="0.3">
      <c r="B38" s="34" t="s">
        <v>45</v>
      </c>
      <c r="C38" s="13" t="s">
        <v>46</v>
      </c>
      <c r="D38" s="39">
        <v>15</v>
      </c>
      <c r="E38" s="14">
        <v>44603.350694444402</v>
      </c>
      <c r="F38" s="14">
        <v>44603.710416666603</v>
      </c>
      <c r="G38" s="15">
        <f t="shared" si="0"/>
        <v>0.31805555553485948</v>
      </c>
      <c r="H38" s="15"/>
      <c r="I38" s="15"/>
      <c r="J38" s="15">
        <f t="shared" si="1"/>
        <v>5.5555555348594798E-3</v>
      </c>
      <c r="K38" s="15"/>
      <c r="L38" s="16"/>
    </row>
    <row r="39" spans="2:16" x14ac:dyDescent="0.3">
      <c r="B39" s="34" t="s">
        <v>45</v>
      </c>
      <c r="C39" s="13" t="s">
        <v>46</v>
      </c>
      <c r="D39" s="39">
        <v>15</v>
      </c>
      <c r="E39" s="85">
        <v>44606</v>
      </c>
      <c r="F39" s="85"/>
      <c r="G39" s="15"/>
      <c r="H39" s="15"/>
      <c r="I39" s="15"/>
      <c r="J39" s="15"/>
      <c r="K39" s="15"/>
      <c r="L39" s="16" t="s">
        <v>19</v>
      </c>
    </row>
    <row r="40" spans="2:16" x14ac:dyDescent="0.3">
      <c r="B40" s="34" t="s">
        <v>45</v>
      </c>
      <c r="C40" s="13" t="s">
        <v>46</v>
      </c>
      <c r="D40" s="39">
        <v>15</v>
      </c>
      <c r="E40" s="85">
        <v>44607</v>
      </c>
      <c r="F40" s="85"/>
      <c r="G40" s="15"/>
      <c r="H40" s="15"/>
      <c r="I40" s="15"/>
      <c r="J40" s="15"/>
      <c r="K40" s="15"/>
      <c r="L40" s="16" t="s">
        <v>19</v>
      </c>
    </row>
    <row r="41" spans="2:16" x14ac:dyDescent="0.3">
      <c r="B41" s="34" t="s">
        <v>45</v>
      </c>
      <c r="C41" s="13" t="s">
        <v>46</v>
      </c>
      <c r="D41" s="40">
        <v>15</v>
      </c>
      <c r="E41" s="14">
        <v>44608.352083333302</v>
      </c>
      <c r="F41" s="41">
        <v>44608.723611111098</v>
      </c>
      <c r="G41" s="15">
        <f t="shared" si="0"/>
        <v>0.32986111112889677</v>
      </c>
      <c r="H41" s="15"/>
      <c r="I41" s="15"/>
      <c r="J41" s="15">
        <f t="shared" si="1"/>
        <v>1.7361111128896767E-2</v>
      </c>
      <c r="K41" s="15"/>
      <c r="L41" s="16"/>
    </row>
    <row r="42" spans="2:16" x14ac:dyDescent="0.3">
      <c r="B42" s="34" t="s">
        <v>45</v>
      </c>
      <c r="C42" s="13" t="s">
        <v>46</v>
      </c>
      <c r="D42" s="39">
        <v>15</v>
      </c>
      <c r="E42" s="33">
        <v>44609.353472222203</v>
      </c>
      <c r="F42" s="42">
        <v>44609.711111111101</v>
      </c>
      <c r="G42" s="15">
        <f t="shared" si="0"/>
        <v>0.31597222223111504</v>
      </c>
      <c r="H42" s="15"/>
      <c r="I42" s="15"/>
      <c r="J42" s="15">
        <f t="shared" si="1"/>
        <v>3.4722222311150408E-3</v>
      </c>
      <c r="K42" s="15"/>
      <c r="L42" s="16"/>
    </row>
    <row r="43" spans="2:16" x14ac:dyDescent="0.3">
      <c r="B43" s="34" t="s">
        <v>45</v>
      </c>
      <c r="C43" s="13" t="s">
        <v>46</v>
      </c>
      <c r="D43" s="39">
        <v>15</v>
      </c>
      <c r="E43" s="85">
        <v>44610</v>
      </c>
      <c r="F43" s="85"/>
      <c r="G43" s="15"/>
      <c r="H43" s="15"/>
      <c r="I43" s="15"/>
      <c r="J43" s="15"/>
      <c r="K43" s="15"/>
      <c r="L43" s="16" t="s">
        <v>19</v>
      </c>
    </row>
    <row r="44" spans="2:16" x14ac:dyDescent="0.3">
      <c r="B44" s="34" t="s">
        <v>45</v>
      </c>
      <c r="C44" s="13" t="s">
        <v>46</v>
      </c>
      <c r="D44" s="38">
        <v>15</v>
      </c>
      <c r="E44" s="43">
        <v>44613.354861111096</v>
      </c>
      <c r="F44" s="44">
        <v>44613.710416666603</v>
      </c>
      <c r="G44" s="15">
        <f t="shared" si="0"/>
        <v>0.31388888884005911</v>
      </c>
      <c r="H44" s="15">
        <f t="shared" ref="H44" si="6">IF(E44&gt;$O$3,E44-$O$3,0)</f>
        <v>44613.000694444432</v>
      </c>
      <c r="I44" s="15"/>
      <c r="J44" s="15">
        <f t="shared" si="1"/>
        <v>1.3888888400591104E-3</v>
      </c>
      <c r="K44" s="15"/>
      <c r="L44" s="16"/>
    </row>
    <row r="45" spans="2:16" x14ac:dyDescent="0.3">
      <c r="B45" s="34" t="s">
        <v>45</v>
      </c>
      <c r="C45" s="13" t="s">
        <v>46</v>
      </c>
      <c r="D45" s="38" t="s">
        <v>11</v>
      </c>
      <c r="E45" s="45">
        <v>44614.35</v>
      </c>
      <c r="F45" s="44">
        <v>44614.711111111101</v>
      </c>
      <c r="G45" s="15">
        <f t="shared" si="0"/>
        <v>0.31944444443555159</v>
      </c>
      <c r="H45" s="15"/>
      <c r="I45" s="15"/>
      <c r="J45" s="15">
        <f t="shared" si="1"/>
        <v>6.9444444355515889E-3</v>
      </c>
      <c r="K45" s="15"/>
      <c r="L45" s="16"/>
    </row>
    <row r="46" spans="2:16" x14ac:dyDescent="0.3">
      <c r="B46" s="34" t="s">
        <v>45</v>
      </c>
      <c r="C46" s="13" t="s">
        <v>46</v>
      </c>
      <c r="D46" s="39">
        <v>15</v>
      </c>
      <c r="E46" s="85">
        <v>44615</v>
      </c>
      <c r="F46" s="85"/>
      <c r="G46" s="15"/>
      <c r="H46" s="15"/>
      <c r="I46" s="15"/>
      <c r="J46" s="15"/>
      <c r="K46" s="15"/>
      <c r="L46" s="16" t="s">
        <v>19</v>
      </c>
    </row>
    <row r="47" spans="2:16" x14ac:dyDescent="0.3">
      <c r="B47" s="34" t="s">
        <v>45</v>
      </c>
      <c r="C47" s="13" t="s">
        <v>46</v>
      </c>
      <c r="D47" s="39">
        <v>15</v>
      </c>
      <c r="E47" s="85">
        <v>44616</v>
      </c>
      <c r="F47" s="85"/>
      <c r="G47" s="15"/>
      <c r="H47" s="15"/>
      <c r="I47" s="15"/>
      <c r="J47" s="15"/>
      <c r="K47" s="15"/>
      <c r="L47" s="16" t="s">
        <v>19</v>
      </c>
    </row>
    <row r="48" spans="2:16" x14ac:dyDescent="0.3">
      <c r="B48" s="34" t="s">
        <v>45</v>
      </c>
      <c r="C48" s="13" t="s">
        <v>46</v>
      </c>
      <c r="D48" s="38" t="s">
        <v>11</v>
      </c>
      <c r="E48" s="46">
        <v>44617.3618055556</v>
      </c>
      <c r="F48" s="47">
        <v>44617.7097222222</v>
      </c>
      <c r="G48" s="23">
        <f t="shared" si="0"/>
        <v>0.30624999993354624</v>
      </c>
      <c r="H48" s="15">
        <f t="shared" ref="H48" si="7">IF(E48&gt;$O$3,E48-$O$3,0)</f>
        <v>44617.007638888936</v>
      </c>
      <c r="I48" s="15">
        <f>IF(G48&lt;TIME(7,30,0),TIME(7,30,0)-G48,0)</f>
        <v>6.2500000664537647E-3</v>
      </c>
      <c r="J48" s="15"/>
      <c r="K48" s="15"/>
      <c r="L48" s="16"/>
      <c r="O48" s="36"/>
      <c r="P48" s="36"/>
    </row>
    <row r="49" spans="2:20" s="36" customFormat="1" x14ac:dyDescent="0.3">
      <c r="B49" s="99"/>
      <c r="C49" s="100"/>
      <c r="D49" s="100"/>
      <c r="E49" s="100"/>
      <c r="F49" s="100"/>
      <c r="G49" s="100"/>
      <c r="H49" s="100"/>
      <c r="I49" s="100"/>
      <c r="J49" s="100"/>
      <c r="K49" s="100"/>
      <c r="L49" s="101"/>
      <c r="M49" s="37"/>
    </row>
    <row r="50" spans="2:20" s="36" customFormat="1" x14ac:dyDescent="0.3">
      <c r="B50" s="93" t="s">
        <v>20</v>
      </c>
      <c r="C50" s="94"/>
      <c r="D50" s="94"/>
      <c r="E50" s="94"/>
      <c r="F50" s="94"/>
      <c r="G50" s="94"/>
      <c r="H50" s="94"/>
      <c r="I50" s="94"/>
      <c r="J50" s="94"/>
      <c r="K50" s="94"/>
      <c r="L50" s="95"/>
      <c r="M50" s="37"/>
    </row>
    <row r="51" spans="2:20" s="36" customFormat="1" x14ac:dyDescent="0.3">
      <c r="B51" s="34" t="s">
        <v>45</v>
      </c>
      <c r="C51" s="13" t="s">
        <v>46</v>
      </c>
      <c r="D51" s="39">
        <v>15</v>
      </c>
      <c r="E51" s="85">
        <v>44621</v>
      </c>
      <c r="F51" s="85"/>
      <c r="G51" s="48"/>
      <c r="H51" s="48"/>
      <c r="I51" s="48"/>
      <c r="J51" s="49"/>
      <c r="K51" s="49"/>
      <c r="L51" s="16" t="s">
        <v>19</v>
      </c>
      <c r="M51" s="5"/>
    </row>
    <row r="52" spans="2:20" s="36" customFormat="1" x14ac:dyDescent="0.3">
      <c r="B52" s="34" t="s">
        <v>45</v>
      </c>
      <c r="C52" s="13" t="s">
        <v>46</v>
      </c>
      <c r="D52" s="39">
        <v>15</v>
      </c>
      <c r="E52" s="85">
        <v>44622</v>
      </c>
      <c r="F52" s="85"/>
      <c r="G52" s="48"/>
      <c r="H52" s="48"/>
      <c r="I52" s="48"/>
      <c r="J52" s="15"/>
      <c r="K52" s="15"/>
      <c r="L52" s="16" t="s">
        <v>19</v>
      </c>
      <c r="M52" s="5"/>
    </row>
    <row r="53" spans="2:20" s="36" customFormat="1" x14ac:dyDescent="0.3">
      <c r="B53" s="93" t="s">
        <v>21</v>
      </c>
      <c r="C53" s="94"/>
      <c r="D53" s="94"/>
      <c r="E53" s="94"/>
      <c r="F53" s="94"/>
      <c r="G53" s="94"/>
      <c r="H53" s="94"/>
      <c r="I53" s="94"/>
      <c r="J53" s="94"/>
      <c r="K53" s="94"/>
      <c r="L53" s="95"/>
      <c r="M53" s="37"/>
      <c r="O53"/>
      <c r="P53"/>
    </row>
    <row r="54" spans="2:20" x14ac:dyDescent="0.3">
      <c r="B54" s="34" t="s">
        <v>45</v>
      </c>
      <c r="C54" s="13" t="s">
        <v>46</v>
      </c>
      <c r="D54" s="39">
        <v>15</v>
      </c>
      <c r="E54" s="41">
        <v>44624.344444444403</v>
      </c>
      <c r="F54" s="41">
        <v>44624.71875</v>
      </c>
      <c r="G54" s="15">
        <f t="shared" si="0"/>
        <v>0.33263888893028098</v>
      </c>
      <c r="H54" s="15"/>
      <c r="I54" s="15"/>
      <c r="J54" s="15">
        <f t="shared" si="1"/>
        <v>2.0138888930280985E-2</v>
      </c>
      <c r="K54" s="15"/>
      <c r="L54" s="16"/>
    </row>
    <row r="55" spans="2:20" x14ac:dyDescent="0.3">
      <c r="B55" s="34" t="s">
        <v>45</v>
      </c>
      <c r="C55" s="13" t="s">
        <v>46</v>
      </c>
      <c r="D55" s="39">
        <v>15</v>
      </c>
      <c r="E55" s="41">
        <v>44627.343055555502</v>
      </c>
      <c r="F55" s="41">
        <v>44627.714583333298</v>
      </c>
      <c r="G55" s="15">
        <f t="shared" si="0"/>
        <v>0.32986111112889677</v>
      </c>
      <c r="H55" s="15"/>
      <c r="I55" s="15"/>
      <c r="J55" s="15">
        <f t="shared" si="1"/>
        <v>1.7361111128896767E-2</v>
      </c>
      <c r="K55" s="15"/>
      <c r="L55" s="16"/>
    </row>
    <row r="56" spans="2:20" x14ac:dyDescent="0.3">
      <c r="B56" s="34" t="s">
        <v>45</v>
      </c>
      <c r="C56" s="13" t="s">
        <v>46</v>
      </c>
      <c r="D56" s="39">
        <v>15</v>
      </c>
      <c r="E56" s="45">
        <v>44628.348611111098</v>
      </c>
      <c r="F56" s="45">
        <v>44628.708333333299</v>
      </c>
      <c r="G56" s="15">
        <f t="shared" si="0"/>
        <v>0.31805555553485948</v>
      </c>
      <c r="H56" s="15"/>
      <c r="I56" s="15"/>
      <c r="J56" s="15">
        <f t="shared" si="1"/>
        <v>5.5555555348594798E-3</v>
      </c>
      <c r="K56" s="15"/>
      <c r="L56" s="16"/>
    </row>
    <row r="57" spans="2:20" x14ac:dyDescent="0.3">
      <c r="B57" s="34" t="s">
        <v>45</v>
      </c>
      <c r="C57" s="13" t="s">
        <v>46</v>
      </c>
      <c r="D57" s="39">
        <v>15</v>
      </c>
      <c r="E57" s="45">
        <v>44629.350694444402</v>
      </c>
      <c r="F57" s="45">
        <v>44629.711805555598</v>
      </c>
      <c r="G57" s="15">
        <f t="shared" si="0"/>
        <v>0.31944444453013904</v>
      </c>
      <c r="H57" s="15"/>
      <c r="I57" s="15"/>
      <c r="J57" s="15">
        <f t="shared" si="1"/>
        <v>6.9444445301390378E-3</v>
      </c>
      <c r="K57" s="15"/>
      <c r="L57" s="16"/>
    </row>
    <row r="58" spans="2:20" x14ac:dyDescent="0.3">
      <c r="B58" s="34" t="s">
        <v>45</v>
      </c>
      <c r="C58" s="13" t="s">
        <v>46</v>
      </c>
      <c r="D58" s="38" t="s">
        <v>11</v>
      </c>
      <c r="E58" s="45">
        <v>44630.351388888797</v>
      </c>
      <c r="F58" s="45">
        <v>44630.7097222222</v>
      </c>
      <c r="G58" s="15">
        <f t="shared" si="0"/>
        <v>0.31666666673603078</v>
      </c>
      <c r="H58" s="15"/>
      <c r="I58" s="15"/>
      <c r="J58" s="15">
        <f t="shared" si="1"/>
        <v>4.1666667360307774E-3</v>
      </c>
      <c r="K58" s="15"/>
      <c r="L58" s="16"/>
    </row>
    <row r="59" spans="2:20" x14ac:dyDescent="0.3">
      <c r="B59" s="34" t="s">
        <v>45</v>
      </c>
      <c r="C59" s="13" t="s">
        <v>46</v>
      </c>
      <c r="D59" s="38" t="s">
        <v>11</v>
      </c>
      <c r="E59" s="45">
        <v>44631.344444444403</v>
      </c>
      <c r="F59" s="45">
        <v>44631.715972222199</v>
      </c>
      <c r="G59" s="15">
        <f t="shared" si="0"/>
        <v>0.32986111112889677</v>
      </c>
      <c r="H59" s="15"/>
      <c r="I59" s="15"/>
      <c r="J59" s="15">
        <f t="shared" si="1"/>
        <v>1.7361111128896767E-2</v>
      </c>
      <c r="K59" s="15"/>
      <c r="L59" s="16"/>
    </row>
    <row r="60" spans="2:20" x14ac:dyDescent="0.3">
      <c r="B60" s="34" t="s">
        <v>45</v>
      </c>
      <c r="C60" s="13" t="s">
        <v>46</v>
      </c>
      <c r="D60" s="39">
        <v>15</v>
      </c>
      <c r="E60" s="50">
        <v>44634.349305555603</v>
      </c>
      <c r="F60" s="51">
        <v>44634.713888888902</v>
      </c>
      <c r="G60" s="15">
        <f t="shared" si="0"/>
        <v>0.32291666663271218</v>
      </c>
      <c r="H60" s="15"/>
      <c r="I60" s="15"/>
      <c r="J60" s="15">
        <f t="shared" si="1"/>
        <v>1.0416666632712179E-2</v>
      </c>
      <c r="K60" s="15"/>
      <c r="L60" s="16"/>
    </row>
    <row r="61" spans="2:20" x14ac:dyDescent="0.3">
      <c r="B61" s="34" t="s">
        <v>45</v>
      </c>
      <c r="C61" s="13" t="s">
        <v>46</v>
      </c>
      <c r="D61" s="13" t="s">
        <v>11</v>
      </c>
      <c r="E61" s="50">
        <v>44635.353472222203</v>
      </c>
      <c r="F61" s="51">
        <v>44635.711805555598</v>
      </c>
      <c r="G61" s="15">
        <f t="shared" si="0"/>
        <v>0.31666666672875482</v>
      </c>
      <c r="H61" s="15"/>
      <c r="I61" s="15"/>
      <c r="J61" s="15">
        <f t="shared" si="1"/>
        <v>4.1666667287548198E-3</v>
      </c>
      <c r="K61" s="15"/>
      <c r="L61" s="16"/>
    </row>
    <row r="62" spans="2:20" x14ac:dyDescent="0.3">
      <c r="B62" s="34" t="s">
        <v>45</v>
      </c>
      <c r="C62" s="13" t="s">
        <v>46</v>
      </c>
      <c r="D62" s="13">
        <v>15</v>
      </c>
      <c r="E62" s="50">
        <v>44636.3527777778</v>
      </c>
      <c r="F62" s="51">
        <v>44636.711111111101</v>
      </c>
      <c r="G62" s="15">
        <f t="shared" si="0"/>
        <v>0.31666666663416737</v>
      </c>
      <c r="H62" s="15"/>
      <c r="I62" s="15"/>
      <c r="J62" s="15">
        <f t="shared" si="1"/>
        <v>4.1666666341673708E-3</v>
      </c>
      <c r="K62" s="15"/>
      <c r="L62" s="16"/>
    </row>
    <row r="63" spans="2:20" x14ac:dyDescent="0.3">
      <c r="B63" s="34" t="s">
        <v>45</v>
      </c>
      <c r="C63" s="13" t="s">
        <v>46</v>
      </c>
      <c r="D63" s="13">
        <v>15</v>
      </c>
      <c r="E63" s="50">
        <v>44637.3527777778</v>
      </c>
      <c r="F63" s="51">
        <v>44637.712500000001</v>
      </c>
      <c r="G63" s="15">
        <f t="shared" si="0"/>
        <v>0.31805555553485948</v>
      </c>
      <c r="H63" s="15"/>
      <c r="I63" s="15"/>
      <c r="J63" s="15">
        <f t="shared" si="1"/>
        <v>5.5555555348594798E-3</v>
      </c>
      <c r="K63" s="15"/>
      <c r="L63" s="16"/>
    </row>
    <row r="64" spans="2:20" x14ac:dyDescent="0.3">
      <c r="B64" s="34" t="s">
        <v>45</v>
      </c>
      <c r="C64" s="13" t="s">
        <v>46</v>
      </c>
      <c r="D64" s="13">
        <v>15</v>
      </c>
      <c r="E64" s="80">
        <v>44638.362500000003</v>
      </c>
      <c r="F64" s="51">
        <v>44638.713194444397</v>
      </c>
      <c r="G64" s="83">
        <f>MIN($F64-INT($F64),TIME(17,0,0))-MAX($E64-INT($E64),TIME(8,30,0))-TIME(1,0,0)</f>
        <v>0.3041666666637563</v>
      </c>
      <c r="H64" s="81">
        <f>IF($E64-INT($E64)&gt;TIME(8,30,0),($E64-INT($E64))-TIME(8,30,0),"")</f>
        <v>8.3333333362436979E-3</v>
      </c>
      <c r="I64" s="15" t="str">
        <f>IF($F64-INT($F64)&lt;TIME(17,0,0),TIME(17,0,0)-($F64-INT($F64)),"")</f>
        <v/>
      </c>
      <c r="J64" s="15"/>
      <c r="K64" s="52">
        <v>0.30416666666666697</v>
      </c>
      <c r="L64" s="53"/>
      <c r="R64" s="78"/>
      <c r="S64" s="78"/>
      <c r="T64" s="78"/>
    </row>
    <row r="65" spans="2:16" x14ac:dyDescent="0.3">
      <c r="B65" s="34" t="s">
        <v>45</v>
      </c>
      <c r="C65" s="13" t="s">
        <v>46</v>
      </c>
      <c r="D65" s="13">
        <v>15</v>
      </c>
      <c r="E65" s="50">
        <v>44641.352083333302</v>
      </c>
      <c r="F65" s="51">
        <v>44641.712500000001</v>
      </c>
      <c r="G65" s="15">
        <f t="shared" si="0"/>
        <v>0.31875000003249926</v>
      </c>
      <c r="H65" s="15" t="str">
        <f t="shared" ref="H65:H69" si="8">IF($E65-INT($E65)&gt;TIME(8,30,0),($E65-INT($E65))-TIME(8,30,0),"")</f>
        <v/>
      </c>
      <c r="I65" s="15" t="str">
        <f t="shared" ref="I65:I69" si="9">IF($F65-INT($F65)&lt;TIME(17,0,0),TIME(17,0,0)-($F65-INT($F65)),"")</f>
        <v/>
      </c>
      <c r="J65" s="15">
        <f t="shared" si="1"/>
        <v>6.2500000324992588E-3</v>
      </c>
      <c r="K65" s="15"/>
      <c r="L65" s="16"/>
    </row>
    <row r="66" spans="2:16" x14ac:dyDescent="0.3">
      <c r="B66" s="34" t="s">
        <v>45</v>
      </c>
      <c r="C66" s="13" t="s">
        <v>46</v>
      </c>
      <c r="D66" s="13">
        <v>15</v>
      </c>
      <c r="E66" s="50">
        <v>44642.350694444402</v>
      </c>
      <c r="F66" s="51">
        <v>44642.715277777803</v>
      </c>
      <c r="G66" s="15">
        <f t="shared" si="0"/>
        <v>0.32291666673457559</v>
      </c>
      <c r="H66" s="15" t="str">
        <f t="shared" si="8"/>
        <v/>
      </c>
      <c r="I66" s="15" t="str">
        <f t="shared" si="9"/>
        <v/>
      </c>
      <c r="J66" s="15">
        <f t="shared" si="1"/>
        <v>1.0416666734575586E-2</v>
      </c>
      <c r="K66" s="15"/>
      <c r="L66" s="16"/>
    </row>
    <row r="67" spans="2:16" x14ac:dyDescent="0.3">
      <c r="B67" s="34" t="s">
        <v>45</v>
      </c>
      <c r="C67" s="13" t="s">
        <v>46</v>
      </c>
      <c r="D67" s="13">
        <v>15</v>
      </c>
      <c r="E67" s="50">
        <v>44643.346527777801</v>
      </c>
      <c r="F67" s="79">
        <v>44643.705555555556</v>
      </c>
      <c r="G67" s="15">
        <f>MIN($F67-INT($F67),TIME(17,0,0))-MAX($E67-INT($E67),TIME(8,30,0))-TIME(1,0,0)</f>
        <v>0.30972222222286894</v>
      </c>
      <c r="H67" s="15" t="str">
        <f t="shared" si="8"/>
        <v/>
      </c>
      <c r="I67" s="81">
        <f t="shared" si="9"/>
        <v>2.777777777131063E-3</v>
      </c>
      <c r="J67" s="15">
        <f t="shared" si="1"/>
        <v>-2.777777777131063E-3</v>
      </c>
      <c r="K67" s="15"/>
      <c r="L67" s="16"/>
    </row>
    <row r="68" spans="2:16" x14ac:dyDescent="0.3">
      <c r="B68" s="34" t="s">
        <v>45</v>
      </c>
      <c r="C68" s="13" t="s">
        <v>46</v>
      </c>
      <c r="D68" s="13">
        <v>15</v>
      </c>
      <c r="E68" s="54">
        <v>44644.353472222203</v>
      </c>
      <c r="F68" s="54">
        <v>44644.712500000001</v>
      </c>
      <c r="G68" s="15">
        <f t="shared" ref="G68:G93" si="10">F68-E68-TIME(1,0,0)</f>
        <v>0.31736111113180715</v>
      </c>
      <c r="H68" s="15" t="str">
        <f t="shared" si="8"/>
        <v/>
      </c>
      <c r="I68" s="15" t="str">
        <f t="shared" si="9"/>
        <v/>
      </c>
      <c r="J68" s="15">
        <f t="shared" ref="J68:J93" si="11">G68-TIME(7,30,0)</f>
        <v>4.8611111318071498E-3</v>
      </c>
      <c r="K68" s="15"/>
      <c r="L68" s="16"/>
    </row>
    <row r="69" spans="2:16" x14ac:dyDescent="0.3">
      <c r="B69" s="34" t="s">
        <v>45</v>
      </c>
      <c r="C69" s="13" t="s">
        <v>46</v>
      </c>
      <c r="D69" s="13">
        <v>15</v>
      </c>
      <c r="E69" s="54">
        <v>44645.353472222203</v>
      </c>
      <c r="F69" s="51">
        <v>44645.7097222222</v>
      </c>
      <c r="G69" s="15">
        <f t="shared" si="10"/>
        <v>0.31458333333042293</v>
      </c>
      <c r="H69" s="15" t="str">
        <f t="shared" si="8"/>
        <v/>
      </c>
      <c r="I69" s="15" t="str">
        <f t="shared" si="9"/>
        <v/>
      </c>
      <c r="J69" s="15">
        <f t="shared" si="11"/>
        <v>2.0833333304229318E-3</v>
      </c>
      <c r="K69" s="15"/>
      <c r="L69" s="16"/>
      <c r="O69" s="36"/>
      <c r="P69" s="36"/>
    </row>
    <row r="70" spans="2:16" s="36" customFormat="1" x14ac:dyDescent="0.3">
      <c r="B70" s="96"/>
      <c r="C70" s="97"/>
      <c r="D70" s="97"/>
      <c r="E70" s="97"/>
      <c r="F70" s="97"/>
      <c r="G70" s="97"/>
      <c r="H70" s="97"/>
      <c r="I70" s="97"/>
      <c r="J70" s="97"/>
      <c r="K70" s="97"/>
      <c r="L70" s="98"/>
      <c r="M70" s="37"/>
      <c r="O70"/>
      <c r="P70"/>
    </row>
    <row r="71" spans="2:16" x14ac:dyDescent="0.3">
      <c r="B71" s="34" t="s">
        <v>45</v>
      </c>
      <c r="C71" s="13" t="s">
        <v>46</v>
      </c>
      <c r="D71" s="13">
        <v>15</v>
      </c>
      <c r="E71" s="21">
        <v>44648.354166666701</v>
      </c>
      <c r="F71" s="21">
        <v>44648.713194444397</v>
      </c>
      <c r="G71" s="15">
        <f t="shared" si="10"/>
        <v>0.31736111102994374</v>
      </c>
      <c r="H71" s="15"/>
      <c r="I71" s="15"/>
      <c r="J71" s="15">
        <f t="shared" si="11"/>
        <v>4.8611110299437432E-3</v>
      </c>
      <c r="K71" s="15"/>
      <c r="L71" s="16"/>
    </row>
    <row r="72" spans="2:16" x14ac:dyDescent="0.3">
      <c r="B72" s="34" t="s">
        <v>45</v>
      </c>
      <c r="C72" s="13" t="s">
        <v>46</v>
      </c>
      <c r="D72" s="13">
        <v>15</v>
      </c>
      <c r="E72" s="55">
        <v>44649.357638888898</v>
      </c>
      <c r="F72" s="47">
        <v>44649.710416666698</v>
      </c>
      <c r="G72" s="23">
        <f>MIN($F72-INT($F72),TIME(17,0,0))-MAX($E72-INT($E72),TIME(8,5,0))-TIME(1,0,0)</f>
        <v>0.30902777776888496</v>
      </c>
      <c r="H72" s="15">
        <f t="shared" ref="H72:H74" si="12">IF(E72&gt;$O$3,E72-$O$3,0)</f>
        <v>44649.003472222234</v>
      </c>
      <c r="I72" s="15">
        <f>IF(G72&lt;TIME(7,30,0),TIME(7,30,0)-G72,0)</f>
        <v>3.4722222311150408E-3</v>
      </c>
      <c r="J72" s="15"/>
      <c r="K72" s="15"/>
      <c r="L72" s="16"/>
    </row>
    <row r="73" spans="2:16" x14ac:dyDescent="0.3">
      <c r="B73" s="34" t="s">
        <v>45</v>
      </c>
      <c r="C73" s="13" t="s">
        <v>46</v>
      </c>
      <c r="D73" s="13">
        <v>15</v>
      </c>
      <c r="E73" s="21">
        <v>44650.3527777778</v>
      </c>
      <c r="F73" s="21">
        <v>44650.709027777797</v>
      </c>
      <c r="G73" s="15">
        <f t="shared" si="10"/>
        <v>0.31458333333042293</v>
      </c>
      <c r="H73" s="15"/>
      <c r="I73" s="15"/>
      <c r="J73" s="15">
        <f t="shared" si="11"/>
        <v>2.0833333304229318E-3</v>
      </c>
      <c r="K73" s="15"/>
      <c r="L73" s="16"/>
    </row>
    <row r="74" spans="2:16" x14ac:dyDescent="0.3">
      <c r="B74" s="34" t="s">
        <v>45</v>
      </c>
      <c r="C74" s="13" t="s">
        <v>46</v>
      </c>
      <c r="D74" s="13">
        <v>15</v>
      </c>
      <c r="E74" s="55">
        <v>44651.355555555601</v>
      </c>
      <c r="F74" s="47">
        <v>44651.711111111101</v>
      </c>
      <c r="G74" s="23">
        <f>MIN($F74-INT($F74),TIME(17,0,0))-MAX($E74-INT($E74),TIME(8,5,0))-TIME(1,0,0)</f>
        <v>0.31111111106535344</v>
      </c>
      <c r="H74" s="15">
        <f t="shared" si="12"/>
        <v>44651.001388888937</v>
      </c>
      <c r="I74" s="15"/>
      <c r="J74" s="15">
        <f t="shared" si="11"/>
        <v>-1.3888889346465594E-3</v>
      </c>
      <c r="K74" s="15"/>
      <c r="L74" s="16"/>
    </row>
    <row r="75" spans="2:16" x14ac:dyDescent="0.3">
      <c r="B75" s="34" t="s">
        <v>45</v>
      </c>
      <c r="C75" s="13" t="s">
        <v>46</v>
      </c>
      <c r="D75" s="13">
        <v>15</v>
      </c>
      <c r="E75" s="105">
        <v>44652</v>
      </c>
      <c r="F75" s="105"/>
      <c r="G75" s="15"/>
      <c r="H75" s="15"/>
      <c r="I75" s="15"/>
      <c r="J75" s="15"/>
      <c r="K75" s="15"/>
      <c r="L75" s="16" t="s">
        <v>17</v>
      </c>
    </row>
    <row r="76" spans="2:16" x14ac:dyDescent="0.3">
      <c r="B76" s="106" t="s">
        <v>22</v>
      </c>
      <c r="C76" s="107"/>
      <c r="D76" s="107"/>
      <c r="E76" s="107"/>
      <c r="F76" s="108"/>
      <c r="G76" s="57">
        <f>SUM(G71:G75)</f>
        <v>1.2520833331946051</v>
      </c>
      <c r="H76" s="58">
        <f>SUM(H71:H75)</f>
        <v>89300.004861111171</v>
      </c>
      <c r="I76" s="58">
        <f>SUM(I71:I75)</f>
        <v>3.4722222311150408E-3</v>
      </c>
      <c r="J76" s="57">
        <f>SUM(J71:J75)</f>
        <v>5.5555554257201156E-3</v>
      </c>
      <c r="K76" s="57"/>
      <c r="L76" s="59"/>
    </row>
    <row r="77" spans="2:16" x14ac:dyDescent="0.3">
      <c r="B77" s="34" t="s">
        <v>45</v>
      </c>
      <c r="C77" s="13" t="s">
        <v>46</v>
      </c>
      <c r="D77" s="13">
        <v>15</v>
      </c>
      <c r="E77" s="47">
        <v>44655.345833333296</v>
      </c>
      <c r="F77" s="51">
        <v>44655.7097222222</v>
      </c>
      <c r="G77" s="15">
        <f t="shared" si="10"/>
        <v>0.32222222223693581</v>
      </c>
      <c r="H77" s="15"/>
      <c r="I77" s="15"/>
      <c r="J77" s="15">
        <f t="shared" si="11"/>
        <v>9.7222222369358069E-3</v>
      </c>
      <c r="K77" s="15"/>
      <c r="L77" s="16"/>
    </row>
    <row r="78" spans="2:16" x14ac:dyDescent="0.3">
      <c r="B78" s="34" t="s">
        <v>45</v>
      </c>
      <c r="C78" s="13" t="s">
        <v>46</v>
      </c>
      <c r="D78" s="13">
        <v>15</v>
      </c>
      <c r="E78" s="50">
        <v>44656.347222222197</v>
      </c>
      <c r="F78" s="51">
        <v>44656.7097222222</v>
      </c>
      <c r="G78" s="15">
        <f t="shared" si="10"/>
        <v>0.3208333333362437</v>
      </c>
      <c r="H78" s="15"/>
      <c r="I78" s="15"/>
      <c r="J78" s="15">
        <f t="shared" si="11"/>
        <v>8.3333333362436979E-3</v>
      </c>
      <c r="K78" s="15"/>
      <c r="L78" s="16"/>
    </row>
    <row r="79" spans="2:16" x14ac:dyDescent="0.3">
      <c r="B79" s="34" t="s">
        <v>45</v>
      </c>
      <c r="C79" s="13" t="s">
        <v>46</v>
      </c>
      <c r="D79" s="13">
        <v>15</v>
      </c>
      <c r="E79" s="51">
        <v>44657.35</v>
      </c>
      <c r="F79" s="60">
        <v>44657.709513888898</v>
      </c>
      <c r="G79" s="15">
        <f t="shared" si="10"/>
        <v>0.31784722223286127</v>
      </c>
      <c r="H79" s="15"/>
      <c r="I79" s="15"/>
      <c r="J79" s="15">
        <f t="shared" si="11"/>
        <v>5.3472222328612706E-3</v>
      </c>
      <c r="K79" s="15"/>
      <c r="L79" s="16"/>
    </row>
    <row r="80" spans="2:16" x14ac:dyDescent="0.3">
      <c r="B80" s="34" t="s">
        <v>45</v>
      </c>
      <c r="C80" s="13" t="s">
        <v>46</v>
      </c>
      <c r="D80" s="34">
        <v>15</v>
      </c>
      <c r="E80" s="60">
        <v>44658.3504398148</v>
      </c>
      <c r="F80" s="51">
        <v>44658.708333333299</v>
      </c>
      <c r="G80" s="15">
        <f t="shared" si="10"/>
        <v>0.3162268518329559</v>
      </c>
      <c r="H80" s="15"/>
      <c r="I80" s="15"/>
      <c r="J80" s="15">
        <f t="shared" si="11"/>
        <v>3.7268518329559019E-3</v>
      </c>
      <c r="K80" s="15"/>
      <c r="L80" s="16"/>
    </row>
    <row r="81" spans="2:12" x14ac:dyDescent="0.3">
      <c r="B81" s="34" t="s">
        <v>45</v>
      </c>
      <c r="C81" s="13" t="s">
        <v>46</v>
      </c>
      <c r="D81" s="34">
        <v>15</v>
      </c>
      <c r="E81" s="51">
        <v>44659.349305555603</v>
      </c>
      <c r="F81" s="51">
        <v>44659.7097222222</v>
      </c>
      <c r="G81" s="15">
        <f t="shared" si="10"/>
        <v>0.31874999993063585</v>
      </c>
      <c r="H81" s="15"/>
      <c r="I81" s="15"/>
      <c r="J81" s="15">
        <f t="shared" si="11"/>
        <v>6.2499999306358522E-3</v>
      </c>
      <c r="K81" s="15"/>
      <c r="L81" s="16"/>
    </row>
    <row r="82" spans="2:12" x14ac:dyDescent="0.3">
      <c r="B82" s="106" t="s">
        <v>22</v>
      </c>
      <c r="C82" s="107"/>
      <c r="D82" s="107"/>
      <c r="E82" s="107"/>
      <c r="F82" s="108"/>
      <c r="G82" s="57">
        <f>SUM(G77:G81)</f>
        <v>1.5958796295696325</v>
      </c>
      <c r="H82" s="58"/>
      <c r="I82" s="58"/>
      <c r="J82" s="57">
        <f>SUM(J77:J81)</f>
        <v>3.337962956963253E-2</v>
      </c>
      <c r="K82" s="57"/>
      <c r="L82" s="59"/>
    </row>
    <row r="83" spans="2:12" x14ac:dyDescent="0.3">
      <c r="B83" s="34" t="s">
        <v>45</v>
      </c>
      <c r="C83" s="13" t="s">
        <v>46</v>
      </c>
      <c r="D83" s="38">
        <v>15</v>
      </c>
      <c r="E83" s="51">
        <v>44662.352083333302</v>
      </c>
      <c r="F83" s="51">
        <v>44662.710416666698</v>
      </c>
      <c r="G83" s="15">
        <f t="shared" si="10"/>
        <v>0.31666666672875482</v>
      </c>
      <c r="H83" s="15"/>
      <c r="I83" s="15"/>
      <c r="J83" s="15">
        <f t="shared" si="11"/>
        <v>4.1666667287548198E-3</v>
      </c>
      <c r="K83" s="15"/>
      <c r="L83" s="16"/>
    </row>
    <row r="84" spans="2:12" x14ac:dyDescent="0.3">
      <c r="B84" s="34" t="s">
        <v>45</v>
      </c>
      <c r="C84" s="13" t="s">
        <v>46</v>
      </c>
      <c r="D84" s="38">
        <v>15</v>
      </c>
      <c r="E84" s="61">
        <v>44663.357638888898</v>
      </c>
      <c r="F84" s="51">
        <v>44663.709027777797</v>
      </c>
      <c r="G84" s="56">
        <f t="shared" si="10"/>
        <v>0.30972222223257023</v>
      </c>
      <c r="H84" s="15">
        <f t="shared" ref="H84" si="13">IF(E84&gt;$O$3,E84-$O$3,0)</f>
        <v>44663.003472222234</v>
      </c>
      <c r="I84" s="15">
        <f>IF(G84&lt;TIME(7,30,0),TIME(7,30,0)-G84,0)</f>
        <v>2.7777777674297677E-3</v>
      </c>
      <c r="J84" s="15"/>
      <c r="K84" s="15"/>
      <c r="L84" s="16"/>
    </row>
    <row r="85" spans="2:12" x14ac:dyDescent="0.3">
      <c r="B85" s="34" t="s">
        <v>45</v>
      </c>
      <c r="C85" s="13" t="s">
        <v>46</v>
      </c>
      <c r="D85" s="38">
        <v>15</v>
      </c>
      <c r="E85" s="51">
        <v>44664.353472222203</v>
      </c>
      <c r="F85" s="51">
        <v>44664.710416666698</v>
      </c>
      <c r="G85" s="15">
        <f t="shared" si="10"/>
        <v>0.31527777782806271</v>
      </c>
      <c r="H85" s="15"/>
      <c r="I85" s="15"/>
      <c r="J85" s="15">
        <f t="shared" si="11"/>
        <v>2.7777778280627108E-3</v>
      </c>
      <c r="K85" s="15"/>
      <c r="L85" s="16"/>
    </row>
    <row r="86" spans="2:12" x14ac:dyDescent="0.3">
      <c r="B86" s="34" t="s">
        <v>45</v>
      </c>
      <c r="C86" s="13" t="s">
        <v>46</v>
      </c>
      <c r="D86" s="39">
        <v>15</v>
      </c>
      <c r="E86" s="51">
        <v>44665.355555555601</v>
      </c>
      <c r="F86" s="51">
        <v>44665.711111111101</v>
      </c>
      <c r="G86" s="15">
        <f t="shared" si="10"/>
        <v>0.31388888883278315</v>
      </c>
      <c r="H86" s="15"/>
      <c r="I86" s="15"/>
      <c r="J86" s="15">
        <f t="shared" si="11"/>
        <v>1.3888888327831528E-3</v>
      </c>
      <c r="K86" s="15"/>
      <c r="L86" s="16"/>
    </row>
    <row r="87" spans="2:12" x14ac:dyDescent="0.3">
      <c r="B87" s="109" t="s">
        <v>23</v>
      </c>
      <c r="C87" s="110"/>
      <c r="D87" s="110"/>
      <c r="E87" s="110"/>
      <c r="F87" s="110"/>
      <c r="G87" s="110"/>
      <c r="H87" s="110"/>
      <c r="I87" s="110"/>
      <c r="J87" s="110"/>
      <c r="K87" s="110"/>
      <c r="L87" s="111"/>
    </row>
    <row r="88" spans="2:12" x14ac:dyDescent="0.3">
      <c r="B88" s="106" t="s">
        <v>22</v>
      </c>
      <c r="C88" s="107"/>
      <c r="D88" s="107"/>
      <c r="E88" s="107"/>
      <c r="F88" s="108"/>
      <c r="G88" s="57">
        <f>SUM(G83:G87)</f>
        <v>1.2555555556221709</v>
      </c>
      <c r="H88" s="58">
        <f>SUM(H83:H87)</f>
        <v>44663.003472222234</v>
      </c>
      <c r="I88" s="58">
        <f>SUM(I83:I87)</f>
        <v>2.7777777674297677E-3</v>
      </c>
      <c r="J88" s="57">
        <f>SUM(J83:J87)</f>
        <v>8.3333333896006834E-3</v>
      </c>
      <c r="K88" s="57"/>
      <c r="L88" s="59"/>
    </row>
    <row r="89" spans="2:12" x14ac:dyDescent="0.3">
      <c r="B89" s="34" t="s">
        <v>45</v>
      </c>
      <c r="C89" s="13" t="s">
        <v>46</v>
      </c>
      <c r="D89" s="39">
        <v>15</v>
      </c>
      <c r="E89" s="51">
        <v>44669.35</v>
      </c>
      <c r="F89" s="51">
        <v>44669.710416666698</v>
      </c>
      <c r="G89" s="15">
        <f t="shared" si="10"/>
        <v>0.31875000003249926</v>
      </c>
      <c r="H89" s="15"/>
      <c r="I89" s="15"/>
      <c r="J89" s="15">
        <f t="shared" si="11"/>
        <v>6.2500000324992588E-3</v>
      </c>
      <c r="K89" s="15"/>
      <c r="L89" s="16"/>
    </row>
    <row r="90" spans="2:12" x14ac:dyDescent="0.3">
      <c r="B90" s="34" t="s">
        <v>45</v>
      </c>
      <c r="C90" s="13" t="s">
        <v>46</v>
      </c>
      <c r="D90" s="39">
        <v>15</v>
      </c>
      <c r="E90" s="61">
        <v>44670.360416666699</v>
      </c>
      <c r="F90" s="51">
        <v>44670.7097222222</v>
      </c>
      <c r="G90" s="56">
        <f t="shared" si="10"/>
        <v>0.30763888883423834</v>
      </c>
      <c r="H90" s="15">
        <f t="shared" ref="H90" si="14">IF(E90&gt;$O$3,E90-$O$3,0)</f>
        <v>44670.006250000035</v>
      </c>
      <c r="I90" s="15">
        <f>IF(G90&lt;TIME(7,30,0),TIME(7,30,0)-G90,0)</f>
        <v>4.8611111657616557E-3</v>
      </c>
      <c r="J90" s="15"/>
      <c r="K90" s="15"/>
      <c r="L90" s="16"/>
    </row>
    <row r="91" spans="2:12" x14ac:dyDescent="0.3">
      <c r="B91" s="34" t="s">
        <v>45</v>
      </c>
      <c r="C91" s="13" t="s">
        <v>46</v>
      </c>
      <c r="D91" s="39">
        <v>15</v>
      </c>
      <c r="E91" s="51">
        <v>44671.347222222197</v>
      </c>
      <c r="F91" s="51">
        <v>44671.711111111101</v>
      </c>
      <c r="G91" s="15">
        <f t="shared" si="10"/>
        <v>0.32222222223693581</v>
      </c>
      <c r="H91" s="15"/>
      <c r="I91" s="15"/>
      <c r="J91" s="15">
        <f t="shared" si="11"/>
        <v>9.7222222369358069E-3</v>
      </c>
      <c r="K91" s="15"/>
      <c r="L91" s="62"/>
    </row>
    <row r="92" spans="2:12" x14ac:dyDescent="0.3">
      <c r="B92" s="34" t="s">
        <v>45</v>
      </c>
      <c r="C92" s="13" t="s">
        <v>46</v>
      </c>
      <c r="D92" s="39">
        <v>15</v>
      </c>
      <c r="E92" s="54">
        <v>44672.339583333298</v>
      </c>
      <c r="F92" s="54">
        <v>44672.711805555598</v>
      </c>
      <c r="G92" s="15">
        <f t="shared" si="10"/>
        <v>0.3305555556338125</v>
      </c>
      <c r="H92" s="15"/>
      <c r="I92" s="15"/>
      <c r="J92" s="15">
        <f t="shared" si="11"/>
        <v>1.8055555633812503E-2</v>
      </c>
      <c r="K92" s="15"/>
      <c r="L92" s="62"/>
    </row>
    <row r="93" spans="2:12" x14ac:dyDescent="0.3">
      <c r="B93" s="34" t="s">
        <v>45</v>
      </c>
      <c r="C93" s="13" t="s">
        <v>46</v>
      </c>
      <c r="D93" s="39">
        <v>15</v>
      </c>
      <c r="E93" s="54">
        <v>44673.344444444403</v>
      </c>
      <c r="F93" s="54">
        <v>44673.711805555598</v>
      </c>
      <c r="G93" s="15">
        <f t="shared" si="10"/>
        <v>0.32569444452868385</v>
      </c>
      <c r="H93" s="15"/>
      <c r="I93" s="15"/>
      <c r="J93" s="15">
        <f t="shared" si="11"/>
        <v>1.3194444528683846E-2</v>
      </c>
      <c r="K93" s="15"/>
      <c r="L93" s="62"/>
    </row>
    <row r="94" spans="2:12" x14ac:dyDescent="0.3">
      <c r="B94" s="106" t="s">
        <v>22</v>
      </c>
      <c r="C94" s="107"/>
      <c r="D94" s="107"/>
      <c r="E94" s="107"/>
      <c r="F94" s="108"/>
      <c r="G94" s="57">
        <f>SUM(G89:G93)</f>
        <v>1.6048611112661697</v>
      </c>
      <c r="H94" s="58">
        <f>SUM(H89:H93)</f>
        <v>44670.006250000035</v>
      </c>
      <c r="I94" s="58">
        <f>SUM(I89:I93)</f>
        <v>4.8611111657616557E-3</v>
      </c>
      <c r="J94" s="57">
        <f>SUM(J89:J93)</f>
        <v>4.7222222431931415E-2</v>
      </c>
      <c r="K94" s="57"/>
      <c r="L94" s="59"/>
    </row>
    <row r="95" spans="2:12" x14ac:dyDescent="0.3">
      <c r="B95" s="34" t="s">
        <v>45</v>
      </c>
      <c r="C95" s="13" t="s">
        <v>46</v>
      </c>
      <c r="D95" s="13">
        <v>15</v>
      </c>
      <c r="E95" s="51">
        <v>44676.350694444402</v>
      </c>
      <c r="F95" s="51">
        <v>44676.719444444403</v>
      </c>
      <c r="G95" s="15">
        <f t="shared" ref="G95" si="15">F95-E95-TIME(1,0,0)</f>
        <v>0.32708333333478851</v>
      </c>
      <c r="H95" s="15"/>
      <c r="I95" s="15"/>
      <c r="J95" s="15">
        <f t="shared" ref="J95" si="16">G95-TIME(7,30,0)</f>
        <v>1.4583333334788506E-2</v>
      </c>
      <c r="K95" s="15"/>
      <c r="L95" s="62"/>
    </row>
    <row r="96" spans="2:12" x14ac:dyDescent="0.3">
      <c r="B96" s="112"/>
      <c r="C96" s="113"/>
      <c r="D96" s="113"/>
      <c r="E96" s="113"/>
      <c r="F96" s="113"/>
      <c r="G96" s="113"/>
      <c r="H96" s="113"/>
      <c r="I96" s="113"/>
      <c r="J96" s="113"/>
      <c r="K96" s="113"/>
      <c r="L96" s="114"/>
    </row>
    <row r="97" spans="2:12" x14ac:dyDescent="0.3">
      <c r="B97" s="34" t="s">
        <v>45</v>
      </c>
      <c r="C97" s="13" t="s">
        <v>46</v>
      </c>
      <c r="D97" s="13">
        <v>15</v>
      </c>
      <c r="E97" s="63">
        <v>44677.35261574074</v>
      </c>
      <c r="F97" s="63">
        <v>44677.714907407404</v>
      </c>
      <c r="G97" s="15">
        <f t="shared" ref="G97:G99" si="17">F97-E97-TIME(1,0,0)</f>
        <v>0.3206249999978657</v>
      </c>
      <c r="H97" s="15"/>
      <c r="I97" s="15"/>
      <c r="J97" s="15">
        <f t="shared" ref="J97:J99" si="18">G97-TIME(7,30,0)</f>
        <v>8.1249999978657006E-3</v>
      </c>
      <c r="K97" s="15"/>
      <c r="L97" s="62"/>
    </row>
    <row r="98" spans="2:12" x14ac:dyDescent="0.3">
      <c r="B98" s="34" t="s">
        <v>45</v>
      </c>
      <c r="C98" s="13" t="s">
        <v>46</v>
      </c>
      <c r="D98" s="13">
        <v>15</v>
      </c>
      <c r="E98" s="64">
        <v>44678.352083333302</v>
      </c>
      <c r="F98" s="64">
        <v>44678.78125</v>
      </c>
      <c r="G98" s="15">
        <f t="shared" si="17"/>
        <v>0.38750000003104407</v>
      </c>
      <c r="H98" s="15"/>
      <c r="I98" s="15"/>
      <c r="J98" s="15">
        <f t="shared" si="18"/>
        <v>7.5000000031044067E-2</v>
      </c>
      <c r="K98" s="15"/>
      <c r="L98" s="62"/>
    </row>
    <row r="99" spans="2:12" x14ac:dyDescent="0.3">
      <c r="B99" s="34" t="s">
        <v>45</v>
      </c>
      <c r="C99" s="13" t="s">
        <v>46</v>
      </c>
      <c r="D99" s="13">
        <v>15</v>
      </c>
      <c r="E99" s="65">
        <v>44679.349560185183</v>
      </c>
      <c r="F99" s="65">
        <v>44679.713356481479</v>
      </c>
      <c r="G99" s="15">
        <f t="shared" si="17"/>
        <v>0.32212962962997455</v>
      </c>
      <c r="H99" s="15"/>
      <c r="I99" s="15"/>
      <c r="J99" s="15">
        <f t="shared" si="18"/>
        <v>9.6296296299745454E-3</v>
      </c>
      <c r="K99" s="15"/>
      <c r="L99" s="62"/>
    </row>
    <row r="100" spans="2:12" x14ac:dyDescent="0.3">
      <c r="B100" s="34" t="s">
        <v>45</v>
      </c>
      <c r="C100" s="13" t="s">
        <v>46</v>
      </c>
      <c r="D100" s="13">
        <v>15</v>
      </c>
      <c r="E100" s="102" t="s">
        <v>24</v>
      </c>
      <c r="F100" s="103"/>
      <c r="G100" s="103"/>
      <c r="H100" s="103"/>
      <c r="I100" s="103"/>
      <c r="J100" s="103"/>
      <c r="K100" s="103"/>
      <c r="L100" s="104"/>
    </row>
    <row r="101" spans="2:12" x14ac:dyDescent="0.3">
      <c r="B101" s="106" t="s">
        <v>22</v>
      </c>
      <c r="C101" s="107"/>
      <c r="D101" s="107"/>
      <c r="E101" s="107"/>
      <c r="F101" s="108"/>
      <c r="G101" s="57">
        <f>SUM(G95:G100)</f>
        <v>1.3573379629936728</v>
      </c>
      <c r="H101" s="58"/>
      <c r="I101" s="58"/>
      <c r="J101" s="57">
        <f>SUM(J95:J100)</f>
        <v>0.10733796299367282</v>
      </c>
      <c r="K101" s="57"/>
      <c r="L101" s="59"/>
    </row>
    <row r="102" spans="2:12" x14ac:dyDescent="0.3">
      <c r="B102" s="34" t="s">
        <v>45</v>
      </c>
      <c r="C102" s="13" t="s">
        <v>46</v>
      </c>
      <c r="D102" s="13">
        <v>15</v>
      </c>
      <c r="E102" s="93" t="s">
        <v>25</v>
      </c>
      <c r="F102" s="94"/>
      <c r="G102" s="94"/>
      <c r="H102" s="94"/>
      <c r="I102" s="94"/>
      <c r="J102" s="94"/>
      <c r="K102" s="94"/>
      <c r="L102" s="95"/>
    </row>
    <row r="103" spans="2:12" x14ac:dyDescent="0.3">
      <c r="B103" s="34" t="s">
        <v>45</v>
      </c>
      <c r="C103" s="13" t="s">
        <v>46</v>
      </c>
      <c r="D103" s="13">
        <v>15</v>
      </c>
      <c r="E103" s="93" t="s">
        <v>26</v>
      </c>
      <c r="F103" s="94"/>
      <c r="G103" s="94"/>
      <c r="H103" s="94"/>
      <c r="I103" s="94"/>
      <c r="J103" s="94"/>
      <c r="K103" s="94"/>
      <c r="L103" s="95"/>
    </row>
    <row r="104" spans="2:12" x14ac:dyDescent="0.3">
      <c r="B104" s="34" t="s">
        <v>45</v>
      </c>
      <c r="C104" s="13" t="s">
        <v>46</v>
      </c>
      <c r="D104" s="13">
        <v>15</v>
      </c>
      <c r="E104" s="102" t="s">
        <v>27</v>
      </c>
      <c r="F104" s="103"/>
      <c r="G104" s="103"/>
      <c r="H104" s="103"/>
      <c r="I104" s="103"/>
      <c r="J104" s="103"/>
      <c r="K104" s="103"/>
      <c r="L104" s="104"/>
    </row>
    <row r="105" spans="2:12" x14ac:dyDescent="0.3">
      <c r="B105" s="34" t="s">
        <v>45</v>
      </c>
      <c r="C105" s="13" t="s">
        <v>46</v>
      </c>
      <c r="D105" s="34">
        <v>15</v>
      </c>
      <c r="E105" s="102" t="s">
        <v>28</v>
      </c>
      <c r="F105" s="103"/>
      <c r="G105" s="103"/>
      <c r="H105" s="103"/>
      <c r="I105" s="103"/>
      <c r="J105" s="103"/>
      <c r="K105" s="103"/>
      <c r="L105" s="104"/>
    </row>
    <row r="106" spans="2:12" x14ac:dyDescent="0.3">
      <c r="B106" s="34" t="s">
        <v>45</v>
      </c>
      <c r="C106" s="13" t="s">
        <v>46</v>
      </c>
      <c r="D106" s="34">
        <v>15</v>
      </c>
      <c r="E106" s="102" t="s">
        <v>29</v>
      </c>
      <c r="F106" s="103"/>
      <c r="G106" s="103"/>
      <c r="H106" s="103"/>
      <c r="I106" s="103"/>
      <c r="J106" s="103"/>
      <c r="K106" s="103"/>
      <c r="L106" s="104"/>
    </row>
    <row r="107" spans="2:12" x14ac:dyDescent="0.3">
      <c r="B107" s="34" t="s">
        <v>45</v>
      </c>
      <c r="C107" s="13" t="s">
        <v>46</v>
      </c>
      <c r="D107" s="38">
        <v>15</v>
      </c>
      <c r="E107" s="47">
        <v>44690.3527777778</v>
      </c>
      <c r="F107" s="47">
        <v>44690.713888888902</v>
      </c>
      <c r="G107" s="15">
        <f t="shared" ref="G107:G111" si="19">F107-E107-TIME(1,0,0)</f>
        <v>0.31944444443555159</v>
      </c>
      <c r="H107" s="15"/>
      <c r="I107" s="15"/>
      <c r="J107" s="15">
        <f t="shared" ref="J107:J111" si="20">G107-TIME(7,30,0)</f>
        <v>6.9444444355515889E-3</v>
      </c>
      <c r="K107" s="15"/>
      <c r="L107" s="62"/>
    </row>
    <row r="108" spans="2:12" x14ac:dyDescent="0.3">
      <c r="B108" s="34" t="s">
        <v>45</v>
      </c>
      <c r="C108" s="13" t="s">
        <v>46</v>
      </c>
      <c r="D108" s="38">
        <v>15</v>
      </c>
      <c r="E108" s="66">
        <v>44691.351909722202</v>
      </c>
      <c r="F108" s="66">
        <v>44691.714687500003</v>
      </c>
      <c r="G108" s="15">
        <f t="shared" si="19"/>
        <v>0.32111111113529961</v>
      </c>
      <c r="H108" s="15"/>
      <c r="I108" s="15"/>
      <c r="J108" s="15">
        <f t="shared" si="20"/>
        <v>8.6111111352996095E-3</v>
      </c>
      <c r="K108" s="15"/>
      <c r="L108" s="62"/>
    </row>
    <row r="109" spans="2:12" x14ac:dyDescent="0.3">
      <c r="B109" s="34" t="s">
        <v>45</v>
      </c>
      <c r="C109" s="13" t="s">
        <v>46</v>
      </c>
      <c r="D109" s="13">
        <v>15</v>
      </c>
      <c r="E109" s="67">
        <v>44692.349259259259</v>
      </c>
      <c r="F109" s="67">
        <v>44692.715648148151</v>
      </c>
      <c r="G109" s="15">
        <f t="shared" si="19"/>
        <v>0.3247222222247122</v>
      </c>
      <c r="H109" s="15"/>
      <c r="I109" s="15"/>
      <c r="J109" s="15">
        <f t="shared" si="20"/>
        <v>1.2222222224712198E-2</v>
      </c>
      <c r="K109" s="15"/>
      <c r="L109" s="62"/>
    </row>
    <row r="110" spans="2:12" x14ac:dyDescent="0.3">
      <c r="B110" s="34" t="s">
        <v>45</v>
      </c>
      <c r="C110" s="13" t="s">
        <v>46</v>
      </c>
      <c r="D110" s="13">
        <v>15</v>
      </c>
      <c r="E110" s="68">
        <v>44693.355891203704</v>
      </c>
      <c r="F110" s="67">
        <v>44693.711412037039</v>
      </c>
      <c r="G110" s="15">
        <f t="shared" si="19"/>
        <v>0.31385416666792781</v>
      </c>
      <c r="H110" s="15">
        <f t="shared" ref="H110" si="21">IF(E110&gt;$O$3,E110-$O$3,0)</f>
        <v>44693.00172453704</v>
      </c>
      <c r="I110" s="15"/>
      <c r="J110" s="15">
        <f t="shared" si="20"/>
        <v>1.3541666679278141E-3</v>
      </c>
      <c r="K110" s="15"/>
      <c r="L110" s="62"/>
    </row>
    <row r="111" spans="2:12" x14ac:dyDescent="0.3">
      <c r="B111" s="34" t="s">
        <v>45</v>
      </c>
      <c r="C111" s="13" t="s">
        <v>46</v>
      </c>
      <c r="D111" s="13">
        <v>15</v>
      </c>
      <c r="E111" s="69">
        <v>44694.353310185186</v>
      </c>
      <c r="F111" s="69">
        <v>44694.711192129602</v>
      </c>
      <c r="G111" s="15">
        <f t="shared" si="19"/>
        <v>0.31621527774890029</v>
      </c>
      <c r="H111" s="15"/>
      <c r="I111" s="15"/>
      <c r="J111" s="15">
        <f t="shared" si="20"/>
        <v>3.7152777489002919E-3</v>
      </c>
      <c r="K111" s="15"/>
      <c r="L111" s="62"/>
    </row>
    <row r="112" spans="2:12" x14ac:dyDescent="0.3">
      <c r="B112" s="106" t="s">
        <v>22</v>
      </c>
      <c r="C112" s="107"/>
      <c r="D112" s="107"/>
      <c r="E112" s="107"/>
      <c r="F112" s="108"/>
      <c r="G112" s="57">
        <f>SUM(G107:G111)</f>
        <v>1.5953472222123914</v>
      </c>
      <c r="H112" s="58">
        <f>SUM(H107:H111)</f>
        <v>44693.00172453704</v>
      </c>
      <c r="I112" s="58"/>
      <c r="J112" s="57">
        <f>SUM(J107:J111)</f>
        <v>3.2847222212391503E-2</v>
      </c>
      <c r="K112" s="57"/>
      <c r="L112" s="59"/>
    </row>
    <row r="113" spans="2:12" x14ac:dyDescent="0.3">
      <c r="B113" s="34" t="s">
        <v>45</v>
      </c>
      <c r="C113" s="13" t="s">
        <v>46</v>
      </c>
      <c r="D113" s="13">
        <v>15</v>
      </c>
      <c r="E113" s="93" t="s">
        <v>30</v>
      </c>
      <c r="F113" s="94"/>
      <c r="G113" s="94"/>
      <c r="H113" s="94"/>
      <c r="I113" s="94"/>
      <c r="J113" s="94"/>
      <c r="K113" s="94"/>
      <c r="L113" s="95"/>
    </row>
    <row r="114" spans="2:12" x14ac:dyDescent="0.3">
      <c r="B114" s="34" t="s">
        <v>45</v>
      </c>
      <c r="C114" s="13" t="s">
        <v>46</v>
      </c>
      <c r="D114" s="13">
        <v>15</v>
      </c>
      <c r="E114" s="70">
        <v>44698.354710648149</v>
      </c>
      <c r="F114" s="70">
        <v>44698.711712962962</v>
      </c>
      <c r="G114" s="15">
        <f t="shared" ref="G114:G117" si="22">F114-E114-TIME(1,0,0)</f>
        <v>0.31533564814647735</v>
      </c>
      <c r="H114" s="15"/>
      <c r="I114" s="15"/>
      <c r="J114" s="15">
        <f t="shared" ref="J114:J117" si="23">G114-TIME(7,30,0)</f>
        <v>2.8356481464773542E-3</v>
      </c>
      <c r="K114" s="15"/>
      <c r="L114" s="62"/>
    </row>
    <row r="115" spans="2:12" x14ac:dyDescent="0.3">
      <c r="B115" s="34" t="s">
        <v>45</v>
      </c>
      <c r="C115" s="13" t="s">
        <v>46</v>
      </c>
      <c r="D115" s="13">
        <v>15</v>
      </c>
      <c r="E115" s="71">
        <v>44699.355937499997</v>
      </c>
      <c r="F115" s="72">
        <v>44699.712627314817</v>
      </c>
      <c r="G115" s="15">
        <f t="shared" si="22"/>
        <v>0.31502314815346227</v>
      </c>
      <c r="H115" s="15"/>
      <c r="I115" s="15"/>
      <c r="J115" s="15">
        <f t="shared" si="23"/>
        <v>2.5231481534622735E-3</v>
      </c>
      <c r="K115" s="15"/>
      <c r="L115" s="62"/>
    </row>
    <row r="116" spans="2:12" x14ac:dyDescent="0.3">
      <c r="B116" s="34" t="s">
        <v>45</v>
      </c>
      <c r="C116" s="13" t="s">
        <v>46</v>
      </c>
      <c r="D116" s="13">
        <v>15</v>
      </c>
      <c r="E116" s="66">
        <v>44700.354618055557</v>
      </c>
      <c r="F116" s="66">
        <v>44700.711111111108</v>
      </c>
      <c r="G116" s="15">
        <f t="shared" si="22"/>
        <v>0.31482638888458797</v>
      </c>
      <c r="H116" s="15"/>
      <c r="I116" s="15"/>
      <c r="J116" s="15">
        <f t="shared" si="23"/>
        <v>2.326388884587971E-3</v>
      </c>
      <c r="K116" s="15"/>
      <c r="L116" s="62"/>
    </row>
    <row r="117" spans="2:12" x14ac:dyDescent="0.3">
      <c r="B117" s="34" t="s">
        <v>45</v>
      </c>
      <c r="C117" s="13" t="s">
        <v>46</v>
      </c>
      <c r="D117" s="13">
        <v>15</v>
      </c>
      <c r="E117" s="71">
        <v>44701.355983796297</v>
      </c>
      <c r="F117" s="72">
        <v>44701.720567129632</v>
      </c>
      <c r="G117" s="15">
        <f t="shared" si="22"/>
        <v>0.32291666666909197</v>
      </c>
      <c r="H117" s="15">
        <f t="shared" ref="H117" si="24">IF(E117&gt;$O$3,E117-$O$3,0)</f>
        <v>44701.001817129632</v>
      </c>
      <c r="I117" s="15"/>
      <c r="J117" s="15">
        <f t="shared" si="23"/>
        <v>1.0416666669091967E-2</v>
      </c>
      <c r="K117" s="15"/>
      <c r="L117" s="62"/>
    </row>
    <row r="118" spans="2:12" x14ac:dyDescent="0.3">
      <c r="B118" s="106" t="s">
        <v>22</v>
      </c>
      <c r="C118" s="107"/>
      <c r="D118" s="107"/>
      <c r="E118" s="107"/>
      <c r="F118" s="108"/>
      <c r="G118" s="57">
        <f>SUM(G113:G117)</f>
        <v>1.2681018518536196</v>
      </c>
      <c r="H118" s="58">
        <f>SUM(H113:H117)</f>
        <v>44701.001817129632</v>
      </c>
      <c r="I118" s="58"/>
      <c r="J118" s="57">
        <f>SUM(J113:J117)</f>
        <v>1.8101851853619566E-2</v>
      </c>
      <c r="K118" s="57"/>
      <c r="L118" s="59"/>
    </row>
    <row r="119" spans="2:12" x14ac:dyDescent="0.3">
      <c r="B119" s="34" t="s">
        <v>45</v>
      </c>
      <c r="C119" s="13" t="s">
        <v>46</v>
      </c>
      <c r="D119" s="13">
        <v>15</v>
      </c>
      <c r="E119" s="71">
        <v>44704.356006944443</v>
      </c>
      <c r="F119" s="72">
        <v>44704.714062500003</v>
      </c>
      <c r="G119" s="15">
        <f t="shared" ref="G119:G121" si="25">F119-E119-TIME(1,0,0)</f>
        <v>0.31638888889331912</v>
      </c>
      <c r="H119" s="15">
        <f t="shared" ref="H119" si="26">IF(E119&gt;$O$3,E119-$O$3,0)</f>
        <v>44704.001840277779</v>
      </c>
      <c r="I119" s="15"/>
      <c r="J119" s="15">
        <f t="shared" ref="J119:J121" si="27">G119-TIME(7,30,0)</f>
        <v>3.8888888933191201E-3</v>
      </c>
      <c r="K119" s="15"/>
      <c r="L119" s="62"/>
    </row>
    <row r="120" spans="2:12" x14ac:dyDescent="0.3">
      <c r="B120" s="34" t="s">
        <v>45</v>
      </c>
      <c r="C120" s="13" t="s">
        <v>46</v>
      </c>
      <c r="D120" s="13">
        <v>15</v>
      </c>
      <c r="E120" s="51">
        <v>44705.353472222203</v>
      </c>
      <c r="F120" s="51">
        <v>44705.710416666698</v>
      </c>
      <c r="G120" s="15">
        <f t="shared" si="25"/>
        <v>0.31527777782806271</v>
      </c>
      <c r="H120" s="15"/>
      <c r="I120" s="15"/>
      <c r="J120" s="15">
        <f t="shared" si="27"/>
        <v>2.7777778280627108E-3</v>
      </c>
      <c r="K120" s="15"/>
      <c r="L120" s="62"/>
    </row>
    <row r="121" spans="2:12" x14ac:dyDescent="0.3">
      <c r="B121" s="34" t="s">
        <v>45</v>
      </c>
      <c r="C121" s="13" t="s">
        <v>46</v>
      </c>
      <c r="D121" s="13">
        <v>15</v>
      </c>
      <c r="E121" s="73" t="s">
        <v>31</v>
      </c>
      <c r="F121" s="73" t="s">
        <v>32</v>
      </c>
      <c r="G121" s="15">
        <f t="shared" si="25"/>
        <v>0.31527777777713101</v>
      </c>
      <c r="H121" s="15"/>
      <c r="I121" s="15"/>
      <c r="J121" s="15">
        <f t="shared" si="27"/>
        <v>2.7777777771310075E-3</v>
      </c>
      <c r="K121" s="15"/>
      <c r="L121" s="62"/>
    </row>
    <row r="122" spans="2:12" x14ac:dyDescent="0.3">
      <c r="B122" s="34" t="s">
        <v>45</v>
      </c>
      <c r="C122" s="13" t="s">
        <v>46</v>
      </c>
      <c r="D122" s="13">
        <v>15</v>
      </c>
      <c r="E122" s="93" t="s">
        <v>33</v>
      </c>
      <c r="F122" s="94"/>
      <c r="G122" s="94"/>
      <c r="H122" s="94"/>
      <c r="I122" s="94"/>
      <c r="J122" s="94"/>
      <c r="K122" s="94"/>
      <c r="L122" s="95"/>
    </row>
    <row r="123" spans="2:12" x14ac:dyDescent="0.3">
      <c r="B123" s="34" t="s">
        <v>45</v>
      </c>
      <c r="C123" s="13" t="s">
        <v>46</v>
      </c>
      <c r="D123" s="13">
        <v>15</v>
      </c>
      <c r="E123" s="115">
        <v>44708</v>
      </c>
      <c r="F123" s="116"/>
      <c r="G123" s="62"/>
      <c r="H123" s="15"/>
      <c r="I123" s="15"/>
      <c r="J123" s="62"/>
      <c r="K123" s="62"/>
      <c r="L123" s="62" t="s">
        <v>17</v>
      </c>
    </row>
    <row r="124" spans="2:12" x14ac:dyDescent="0.3">
      <c r="B124" s="106" t="s">
        <v>22</v>
      </c>
      <c r="C124" s="107"/>
      <c r="D124" s="107"/>
      <c r="E124" s="107"/>
      <c r="F124" s="108"/>
      <c r="G124" s="57">
        <f>SUM(G119:G123)</f>
        <v>0.94694444449851289</v>
      </c>
      <c r="H124" s="58">
        <f>SUM(H119:H123)</f>
        <v>44704.001840277779</v>
      </c>
      <c r="I124" s="58"/>
      <c r="J124" s="57">
        <f>SUM(J119:J123)</f>
        <v>9.4444444985128384E-3</v>
      </c>
      <c r="K124" s="57"/>
      <c r="L124" s="59"/>
    </row>
    <row r="125" spans="2:12" x14ac:dyDescent="0.3">
      <c r="B125" s="34" t="s">
        <v>45</v>
      </c>
      <c r="C125" s="13" t="s">
        <v>46</v>
      </c>
      <c r="D125" s="13">
        <v>15</v>
      </c>
      <c r="E125" s="74" t="s">
        <v>34</v>
      </c>
      <c r="F125" s="74" t="s">
        <v>35</v>
      </c>
      <c r="G125" s="15">
        <f t="shared" ref="G125:G126" si="28">F125-E125-TIME(1,0,0)</f>
        <v>0.31458333333769889</v>
      </c>
      <c r="H125" s="15"/>
      <c r="I125" s="15"/>
      <c r="J125" s="15">
        <f t="shared" ref="J125:J126" si="29">G125-TIME(7,30,0)</f>
        <v>2.0833333376988894E-3</v>
      </c>
      <c r="K125" s="15"/>
      <c r="L125" s="62"/>
    </row>
    <row r="126" spans="2:12" x14ac:dyDescent="0.3">
      <c r="B126" s="34" t="s">
        <v>45</v>
      </c>
      <c r="C126" s="13" t="s">
        <v>46</v>
      </c>
      <c r="D126" s="13">
        <v>15</v>
      </c>
      <c r="E126" s="73" t="s">
        <v>36</v>
      </c>
      <c r="F126" s="73" t="s">
        <v>37</v>
      </c>
      <c r="G126" s="15">
        <f t="shared" si="28"/>
        <v>0.32083333332896774</v>
      </c>
      <c r="H126" s="15"/>
      <c r="I126" s="15"/>
      <c r="J126" s="15">
        <f t="shared" si="29"/>
        <v>8.3333333289677403E-3</v>
      </c>
      <c r="K126" s="15"/>
      <c r="L126" s="62"/>
    </row>
    <row r="127" spans="2:12" x14ac:dyDescent="0.3">
      <c r="B127" s="34" t="s">
        <v>45</v>
      </c>
      <c r="C127" s="13" t="s">
        <v>46</v>
      </c>
      <c r="D127" s="13">
        <v>15</v>
      </c>
      <c r="E127" s="93" t="s">
        <v>38</v>
      </c>
      <c r="F127" s="94"/>
      <c r="G127" s="94"/>
      <c r="H127" s="94"/>
      <c r="I127" s="94"/>
      <c r="J127" s="94"/>
      <c r="K127" s="94"/>
      <c r="L127" s="95"/>
    </row>
    <row r="128" spans="2:12" x14ac:dyDescent="0.3">
      <c r="B128" s="34" t="s">
        <v>45</v>
      </c>
      <c r="C128" s="13" t="s">
        <v>46</v>
      </c>
      <c r="D128" s="13">
        <v>15</v>
      </c>
      <c r="E128" s="75" t="s">
        <v>39</v>
      </c>
      <c r="F128" s="74" t="s">
        <v>40</v>
      </c>
      <c r="G128" s="15">
        <f t="shared" ref="G128:G129" si="30">F128-E128-TIME(1,0,0)</f>
        <v>0.31319444444428274</v>
      </c>
      <c r="H128" s="15">
        <f t="shared" ref="H128" si="31">IF(E128&gt;$O$3,E128-$O$3,0)</f>
        <v>44714.002083333333</v>
      </c>
      <c r="I128" s="15"/>
      <c r="J128" s="15">
        <f t="shared" ref="J128:J129" si="32">G128-TIME(7,30,0)</f>
        <v>6.9444444428273799E-4</v>
      </c>
      <c r="K128" s="15"/>
      <c r="L128" s="62"/>
    </row>
    <row r="129" spans="2:12" x14ac:dyDescent="0.3">
      <c r="B129" s="34" t="s">
        <v>45</v>
      </c>
      <c r="C129" s="13" t="s">
        <v>46</v>
      </c>
      <c r="D129" s="13">
        <v>15</v>
      </c>
      <c r="E129" s="76" t="s">
        <v>41</v>
      </c>
      <c r="F129" s="76" t="s">
        <v>42</v>
      </c>
      <c r="G129" s="15">
        <f t="shared" si="30"/>
        <v>0.32708333332751255</v>
      </c>
      <c r="H129" s="15"/>
      <c r="I129" s="15"/>
      <c r="J129" s="15">
        <f t="shared" si="32"/>
        <v>1.4583333327512549E-2</v>
      </c>
      <c r="K129" s="15"/>
      <c r="L129" s="62"/>
    </row>
    <row r="130" spans="2:12" x14ac:dyDescent="0.3">
      <c r="B130" s="106" t="s">
        <v>22</v>
      </c>
      <c r="C130" s="107"/>
      <c r="D130" s="107"/>
      <c r="E130" s="107"/>
      <c r="F130" s="108"/>
      <c r="G130" s="57">
        <f>SUM(G125:G129)</f>
        <v>1.2756944444384619</v>
      </c>
      <c r="H130" s="58">
        <f>SUM(H125:H129)</f>
        <v>44714.002083333333</v>
      </c>
      <c r="I130" s="58"/>
      <c r="J130" s="57">
        <f>SUM(J125:J129)</f>
        <v>2.5694444438461916E-2</v>
      </c>
      <c r="K130" s="57"/>
      <c r="L130" s="59"/>
    </row>
    <row r="131" spans="2:12" x14ac:dyDescent="0.3">
      <c r="B131" s="34" t="s">
        <v>45</v>
      </c>
      <c r="C131" s="13" t="s">
        <v>46</v>
      </c>
      <c r="D131" s="13">
        <v>15</v>
      </c>
      <c r="E131" s="73" t="s">
        <v>43</v>
      </c>
      <c r="F131" s="73" t="s">
        <v>44</v>
      </c>
      <c r="G131" s="15">
        <f t="shared" ref="G131" si="33">F131-E131-TIME(1,0,0)</f>
        <v>0.32638888888808043</v>
      </c>
      <c r="H131" s="15"/>
      <c r="I131" s="15"/>
      <c r="J131" s="15">
        <f t="shared" ref="J131" si="34">G131-TIME(7,30,0)</f>
        <v>1.3888888888080431E-2</v>
      </c>
      <c r="K131" s="15"/>
      <c r="L131" s="62"/>
    </row>
    <row r="132" spans="2:12" x14ac:dyDescent="0.3">
      <c r="B132" s="34" t="s">
        <v>45</v>
      </c>
      <c r="C132" s="13" t="s">
        <v>46</v>
      </c>
      <c r="D132" s="13">
        <v>15</v>
      </c>
      <c r="E132" s="77"/>
      <c r="F132" s="77"/>
      <c r="G132" s="62"/>
      <c r="H132" s="15"/>
      <c r="I132" s="15"/>
      <c r="J132" s="62"/>
      <c r="K132" s="62"/>
      <c r="L132" s="62"/>
    </row>
    <row r="133" spans="2:12" x14ac:dyDescent="0.3">
      <c r="B133" s="34" t="s">
        <v>45</v>
      </c>
      <c r="C133" s="13" t="s">
        <v>46</v>
      </c>
      <c r="D133" s="13">
        <v>15</v>
      </c>
      <c r="E133" s="77"/>
      <c r="F133" s="77"/>
      <c r="G133" s="62"/>
      <c r="H133" s="15"/>
      <c r="I133" s="15"/>
      <c r="J133" s="62"/>
      <c r="K133" s="62"/>
      <c r="L133" s="62"/>
    </row>
    <row r="134" spans="2:12" x14ac:dyDescent="0.3">
      <c r="B134" s="34" t="s">
        <v>45</v>
      </c>
      <c r="C134" s="13" t="s">
        <v>46</v>
      </c>
      <c r="D134" s="13">
        <v>15</v>
      </c>
      <c r="E134" s="77"/>
      <c r="F134" s="77"/>
      <c r="G134" s="62"/>
      <c r="H134" s="15"/>
      <c r="I134" s="15"/>
      <c r="J134" s="62"/>
      <c r="K134" s="62"/>
      <c r="L134" s="62"/>
    </row>
    <row r="135" spans="2:12" x14ac:dyDescent="0.3">
      <c r="B135" s="34" t="s">
        <v>45</v>
      </c>
      <c r="C135" s="13" t="s">
        <v>46</v>
      </c>
      <c r="D135" s="13">
        <v>15</v>
      </c>
      <c r="E135" s="77"/>
      <c r="F135" s="77"/>
      <c r="G135" s="62"/>
      <c r="H135" s="15"/>
      <c r="I135" s="15"/>
      <c r="J135" s="62"/>
      <c r="K135" s="62"/>
      <c r="L135" s="62"/>
    </row>
    <row r="136" spans="2:12" x14ac:dyDescent="0.3">
      <c r="B136" s="106" t="s">
        <v>22</v>
      </c>
      <c r="C136" s="107"/>
      <c r="D136" s="107"/>
      <c r="E136" s="107"/>
      <c r="F136" s="108"/>
      <c r="G136" s="57">
        <f>SUM(G131:G135)</f>
        <v>0.32638888888808043</v>
      </c>
      <c r="H136" s="58">
        <f>SUM(H131:H135)</f>
        <v>0</v>
      </c>
      <c r="I136" s="58"/>
      <c r="J136" s="57">
        <f>SUM(J131:J135)</f>
        <v>1.3888888888080431E-2</v>
      </c>
      <c r="K136" s="57"/>
      <c r="L136" s="59"/>
    </row>
    <row r="137" spans="2:12" x14ac:dyDescent="0.3">
      <c r="B137" s="34" t="s">
        <v>45</v>
      </c>
      <c r="C137" s="13" t="s">
        <v>46</v>
      </c>
      <c r="D137" s="13">
        <v>15</v>
      </c>
      <c r="E137" s="77"/>
      <c r="F137" s="77"/>
      <c r="G137" s="62"/>
      <c r="H137" s="15"/>
      <c r="I137" s="15"/>
      <c r="J137" s="62"/>
      <c r="K137" s="62"/>
      <c r="L137" s="62"/>
    </row>
    <row r="138" spans="2:12" x14ac:dyDescent="0.3">
      <c r="B138" s="34" t="s">
        <v>45</v>
      </c>
      <c r="C138" s="13" t="s">
        <v>46</v>
      </c>
      <c r="D138" s="13">
        <v>15</v>
      </c>
      <c r="E138" s="77"/>
      <c r="F138" s="77"/>
      <c r="G138" s="62"/>
      <c r="H138" s="15"/>
      <c r="I138" s="15"/>
      <c r="J138" s="62"/>
      <c r="K138" s="62"/>
      <c r="L138" s="62"/>
    </row>
    <row r="139" spans="2:12" x14ac:dyDescent="0.3">
      <c r="B139" s="34" t="s">
        <v>45</v>
      </c>
      <c r="C139" s="13" t="s">
        <v>46</v>
      </c>
      <c r="D139" s="13">
        <v>15</v>
      </c>
      <c r="E139" s="77"/>
      <c r="F139" s="77"/>
      <c r="G139" s="62"/>
      <c r="H139" s="15"/>
      <c r="I139" s="15"/>
      <c r="J139" s="62"/>
      <c r="K139" s="62"/>
      <c r="L139" s="62"/>
    </row>
    <row r="140" spans="2:12" x14ac:dyDescent="0.3">
      <c r="B140" s="34" t="s">
        <v>45</v>
      </c>
      <c r="C140" s="13" t="s">
        <v>46</v>
      </c>
      <c r="D140" s="13">
        <v>15</v>
      </c>
      <c r="E140" s="77"/>
      <c r="F140" s="77"/>
      <c r="G140" s="62"/>
      <c r="H140" s="15"/>
      <c r="I140" s="15"/>
      <c r="J140" s="62"/>
      <c r="K140" s="62"/>
      <c r="L140" s="62"/>
    </row>
    <row r="141" spans="2:12" x14ac:dyDescent="0.3">
      <c r="B141" s="34" t="s">
        <v>45</v>
      </c>
      <c r="C141" s="13" t="s">
        <v>46</v>
      </c>
      <c r="D141" s="13">
        <v>15</v>
      </c>
      <c r="E141" s="77"/>
      <c r="F141" s="77"/>
      <c r="G141" s="62"/>
      <c r="H141" s="15"/>
      <c r="I141" s="15"/>
      <c r="J141" s="62"/>
      <c r="K141" s="62"/>
      <c r="L141" s="62"/>
    </row>
    <row r="142" spans="2:12" x14ac:dyDescent="0.3">
      <c r="B142" s="106" t="s">
        <v>22</v>
      </c>
      <c r="C142" s="107"/>
      <c r="D142" s="107"/>
      <c r="E142" s="107"/>
      <c r="F142" s="108"/>
      <c r="G142" s="57">
        <f>SUM(G137:G141)</f>
        <v>0</v>
      </c>
      <c r="H142" s="58">
        <f>SUM(H137:H141)</f>
        <v>0</v>
      </c>
      <c r="I142" s="58"/>
      <c r="J142" s="57">
        <f>SUM(J137:J141)</f>
        <v>0</v>
      </c>
      <c r="K142" s="57"/>
      <c r="L142" s="59"/>
    </row>
  </sheetData>
  <mergeCells count="42">
    <mergeCell ref="B142:F142"/>
    <mergeCell ref="E105:L105"/>
    <mergeCell ref="E106:L106"/>
    <mergeCell ref="B112:F112"/>
    <mergeCell ref="E113:L113"/>
    <mergeCell ref="B118:F118"/>
    <mergeCell ref="E122:L122"/>
    <mergeCell ref="E123:F123"/>
    <mergeCell ref="B124:F124"/>
    <mergeCell ref="E127:L127"/>
    <mergeCell ref="B130:F130"/>
    <mergeCell ref="B136:F136"/>
    <mergeCell ref="E104:L104"/>
    <mergeCell ref="E75:F75"/>
    <mergeCell ref="B76:F76"/>
    <mergeCell ref="B82:F82"/>
    <mergeCell ref="B87:L87"/>
    <mergeCell ref="B88:F88"/>
    <mergeCell ref="B94:F94"/>
    <mergeCell ref="B96:L96"/>
    <mergeCell ref="E100:L100"/>
    <mergeCell ref="B101:F101"/>
    <mergeCell ref="E102:L102"/>
    <mergeCell ref="E103:L103"/>
    <mergeCell ref="B70:L70"/>
    <mergeCell ref="E37:F37"/>
    <mergeCell ref="E39:F39"/>
    <mergeCell ref="E40:F40"/>
    <mergeCell ref="E43:F43"/>
    <mergeCell ref="E46:F46"/>
    <mergeCell ref="E47:F47"/>
    <mergeCell ref="B49:L49"/>
    <mergeCell ref="B50:L50"/>
    <mergeCell ref="E51:F51"/>
    <mergeCell ref="E52:F52"/>
    <mergeCell ref="B53:L53"/>
    <mergeCell ref="E36:F36"/>
    <mergeCell ref="M2:N2"/>
    <mergeCell ref="E8:F8"/>
    <mergeCell ref="E10:F10"/>
    <mergeCell ref="B25:L25"/>
    <mergeCell ref="B30:L30"/>
  </mergeCells>
  <pageMargins left="0.7" right="0.7" top="0.75" bottom="0.75" header="0.3" footer="0.3"/>
  <pageSetup paperSize="9" orientation="portrait" horizontalDpi="0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AdminHR</dc:creator>
  <cp:lastModifiedBy>Sumarno</cp:lastModifiedBy>
  <dcterms:created xsi:type="dcterms:W3CDTF">2022-06-08T03:33:02Z</dcterms:created>
  <dcterms:modified xsi:type="dcterms:W3CDTF">2022-06-08T09:41:58Z</dcterms:modified>
</cp:coreProperties>
</file>